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chmea-my.sharepoint.com/personal/riet_hummel_zilverenkruis_nl/Documents/wet- en regelgeving/2023/"/>
    </mc:Choice>
  </mc:AlternateContent>
  <xr:revisionPtr revIDLastSave="78" documentId="8_{F727AE18-8416-4B19-9891-88C1C3A96500}" xr6:coauthVersionLast="47" xr6:coauthVersionMax="47" xr10:uidLastSave="{367117F7-6778-4956-86CF-AEADDD564349}"/>
  <bookViews>
    <workbookView xWindow="28680" yWindow="-120" windowWidth="29040" windowHeight="15840" tabRatio="828" xr2:uid="{00000000-000D-0000-FFFF-FFFF00000000}"/>
  </bookViews>
  <sheets>
    <sheet name="OVERZICHT NZA TECHNIEK" sheetId="15" r:id="rId1"/>
    <sheet name="Volledige prothese" sheetId="1" r:id="rId2"/>
    <sheet name="Immediaat" sheetId="10" r:id="rId3"/>
    <sheet name="Implantaat prothese" sheetId="8" r:id="rId4"/>
    <sheet name="Implantaat omvormen" sheetId="12" r:id="rId5"/>
    <sheet name="Mesostructuur" sheetId="16" r:id="rId6"/>
    <sheet name="Rebasen" sheetId="13" r:id="rId7"/>
    <sheet name="Toelichting" sheetId="17" r:id="rId8"/>
  </sheets>
  <definedNames>
    <definedName name="_xlnm._FilterDatabase" localSheetId="0" hidden="1">'OVERZICHT NZA TECHNIEK'!$A$1:$C$1</definedName>
    <definedName name="_xlnm.Print_Area" localSheetId="4">'Implantaat omvormen'!$A$1:$F$32</definedName>
    <definedName name="_xlnm.Print_Area" localSheetId="3">'Implantaat prothese'!$A$1:$F$164</definedName>
    <definedName name="_xlnm.Print_Area" localSheetId="0">'OVERZICHT NZA TECHNIEK'!$A$1:$C$405</definedName>
    <definedName name="_xlnm.Print_Area" localSheetId="6">Rebasen!$A$1:$F$51</definedName>
    <definedName name="_xlnm.Print_Area" localSheetId="1">'Volledige prothese'!$A$1:$F$78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6" l="1"/>
  <c r="E23" i="16" s="1"/>
  <c r="F24" i="16" s="1"/>
  <c r="C22" i="13"/>
  <c r="D7" i="8"/>
  <c r="D33" i="8"/>
  <c r="B67" i="8"/>
  <c r="B66" i="8"/>
  <c r="B65" i="8"/>
  <c r="B64" i="8"/>
  <c r="B57" i="8"/>
  <c r="B56" i="8"/>
  <c r="D133" i="8"/>
  <c r="E133" i="8" s="1"/>
  <c r="D107" i="8"/>
  <c r="E107" i="8" s="1"/>
  <c r="D54" i="8"/>
  <c r="E54" i="8" s="1"/>
  <c r="B24" i="13"/>
  <c r="B23" i="13"/>
  <c r="B22" i="13"/>
  <c r="B13" i="13"/>
  <c r="B12" i="13"/>
  <c r="B139" i="8" l="1"/>
  <c r="B138" i="8"/>
  <c r="B140" i="8"/>
  <c r="B130" i="8"/>
  <c r="B129" i="8"/>
  <c r="B128" i="8"/>
  <c r="B116" i="8"/>
  <c r="B115" i="8"/>
  <c r="B117" i="8"/>
  <c r="B108" i="8"/>
  <c r="B106" i="8"/>
  <c r="B105" i="8"/>
  <c r="B92" i="8"/>
  <c r="B91" i="8"/>
  <c r="B94" i="8"/>
  <c r="B82" i="8"/>
  <c r="B81" i="8"/>
  <c r="B80" i="8"/>
  <c r="B44" i="8"/>
  <c r="B43" i="8"/>
  <c r="B42" i="8"/>
  <c r="B34" i="8"/>
  <c r="B33" i="8"/>
  <c r="B41" i="8"/>
  <c r="C33" i="8"/>
  <c r="B19" i="8"/>
  <c r="B21" i="8"/>
  <c r="B18" i="8"/>
  <c r="B17" i="8"/>
  <c r="B8" i="8"/>
  <c r="B7" i="8"/>
  <c r="B45" i="12"/>
  <c r="B44" i="12"/>
  <c r="B46" i="12"/>
  <c r="B39" i="12"/>
  <c r="B38" i="12"/>
  <c r="B37" i="12"/>
  <c r="B28" i="12"/>
  <c r="B27" i="12"/>
  <c r="B29" i="12"/>
  <c r="B22" i="12"/>
  <c r="B21" i="12"/>
  <c r="B20" i="12"/>
  <c r="B12" i="12"/>
  <c r="B11" i="12"/>
  <c r="B10" i="12"/>
  <c r="B9" i="12"/>
  <c r="B6" i="12"/>
  <c r="B5" i="12"/>
  <c r="B4" i="12"/>
  <c r="E33" i="8" l="1"/>
  <c r="D81" i="10"/>
  <c r="E81" i="10" s="1"/>
  <c r="C81" i="10"/>
  <c r="D53" i="10"/>
  <c r="E53" i="10" s="1"/>
  <c r="C53" i="10"/>
  <c r="D68" i="10"/>
  <c r="E68" i="10" s="1"/>
  <c r="C68" i="10"/>
  <c r="C3" i="16" l="1"/>
  <c r="D47" i="8" l="1"/>
  <c r="E47" i="8" s="1"/>
  <c r="C47" i="8"/>
  <c r="C48" i="8"/>
  <c r="D48" i="8"/>
  <c r="E48" i="8" s="1"/>
  <c r="D7" i="1" l="1"/>
  <c r="E7" i="1" s="1"/>
  <c r="D47" i="12" l="1"/>
  <c r="E47" i="12" s="1"/>
  <c r="C47" i="12"/>
  <c r="D46" i="12"/>
  <c r="E46" i="12" s="1"/>
  <c r="C46" i="12"/>
  <c r="D45" i="12"/>
  <c r="E45" i="12" s="1"/>
  <c r="C45" i="12"/>
  <c r="D44" i="12"/>
  <c r="E44" i="12" s="1"/>
  <c r="C44" i="12"/>
  <c r="D43" i="12"/>
  <c r="E43" i="12" s="1"/>
  <c r="C43" i="12"/>
  <c r="D42" i="12"/>
  <c r="E42" i="12" s="1"/>
  <c r="C42" i="12"/>
  <c r="D41" i="12"/>
  <c r="E41" i="12" s="1"/>
  <c r="C41" i="12"/>
  <c r="D40" i="12"/>
  <c r="E40" i="12" s="1"/>
  <c r="C40" i="12"/>
  <c r="D39" i="12"/>
  <c r="E39" i="12" s="1"/>
  <c r="C39" i="12"/>
  <c r="D38" i="12"/>
  <c r="E38" i="12" s="1"/>
  <c r="C38" i="12"/>
  <c r="D37" i="12"/>
  <c r="E37" i="12" s="1"/>
  <c r="C37" i="12"/>
  <c r="D36" i="12"/>
  <c r="E36" i="12" s="1"/>
  <c r="C36" i="12"/>
  <c r="D35" i="12"/>
  <c r="E35" i="12" s="1"/>
  <c r="C35" i="12"/>
  <c r="F48" i="12" l="1"/>
  <c r="D62" i="1"/>
  <c r="D32" i="13"/>
  <c r="D36" i="8" l="1"/>
  <c r="E36" i="8" s="1"/>
  <c r="C36" i="8"/>
  <c r="D8" i="16" l="1"/>
  <c r="E8" i="16" s="1"/>
  <c r="F9" i="16" s="1"/>
  <c r="C8" i="16"/>
  <c r="D162" i="8" l="1"/>
  <c r="E162" i="8" s="1"/>
  <c r="C162" i="8"/>
  <c r="D157" i="8"/>
  <c r="E157" i="8" s="1"/>
  <c r="C157" i="8"/>
  <c r="F158" i="8" l="1"/>
  <c r="F163" i="8"/>
  <c r="D18" i="16"/>
  <c r="E18" i="16" s="1"/>
  <c r="F19" i="16" s="1"/>
  <c r="C18" i="16"/>
  <c r="D13" i="16"/>
  <c r="E13" i="16" s="1"/>
  <c r="F14" i="16" s="1"/>
  <c r="C13" i="16"/>
  <c r="D3" i="16"/>
  <c r="E3" i="16" s="1"/>
  <c r="F4" i="16" s="1"/>
  <c r="D50" i="13" l="1"/>
  <c r="E50" i="13" s="1"/>
  <c r="C50" i="13"/>
  <c r="D49" i="13"/>
  <c r="E49" i="13" s="1"/>
  <c r="C49" i="13"/>
  <c r="C32" i="13"/>
  <c r="C19" i="10"/>
  <c r="D19" i="10"/>
  <c r="E19" i="10" s="1"/>
  <c r="C20" i="10"/>
  <c r="D20" i="10"/>
  <c r="E20" i="10" s="1"/>
  <c r="C21" i="10"/>
  <c r="D21" i="10"/>
  <c r="E21" i="10" s="1"/>
  <c r="C22" i="10"/>
  <c r="D22" i="10"/>
  <c r="E22" i="10" s="1"/>
  <c r="C23" i="10"/>
  <c r="D23" i="10"/>
  <c r="E23" i="10" s="1"/>
  <c r="C24" i="10"/>
  <c r="D24" i="10"/>
  <c r="E24" i="10" s="1"/>
  <c r="C25" i="10"/>
  <c r="D25" i="10"/>
  <c r="E25" i="10" s="1"/>
  <c r="C26" i="10"/>
  <c r="D26" i="10"/>
  <c r="E26" i="10" s="1"/>
  <c r="C27" i="10"/>
  <c r="D27" i="10"/>
  <c r="E27" i="10" s="1"/>
  <c r="C28" i="10"/>
  <c r="D28" i="10"/>
  <c r="E28" i="10" s="1"/>
  <c r="F51" i="13" l="1"/>
  <c r="E32" i="13"/>
  <c r="F33" i="13" s="1"/>
  <c r="D93" i="10"/>
  <c r="E93" i="10" s="1"/>
  <c r="F94" i="10" s="1"/>
  <c r="C93" i="10"/>
  <c r="D77" i="1"/>
  <c r="F78" i="1" s="1"/>
  <c r="C77" i="1"/>
  <c r="D72" i="1"/>
  <c r="F73" i="1" s="1"/>
  <c r="C72" i="1"/>
  <c r="D67" i="1"/>
  <c r="E67" i="1" s="1"/>
  <c r="F68" i="1" s="1"/>
  <c r="C67" i="1"/>
  <c r="D134" i="8"/>
  <c r="E134" i="8" s="1"/>
  <c r="C134" i="8"/>
  <c r="D111" i="8"/>
  <c r="E111" i="8" s="1"/>
  <c r="C111" i="8"/>
  <c r="D86" i="8"/>
  <c r="E86" i="8" s="1"/>
  <c r="C86" i="8"/>
  <c r="D60" i="8"/>
  <c r="E60" i="8" s="1"/>
  <c r="C60" i="8"/>
  <c r="D12" i="8"/>
  <c r="E12" i="8" s="1"/>
  <c r="C12" i="8"/>
  <c r="D54" i="1"/>
  <c r="E54" i="1" s="1"/>
  <c r="C54" i="1"/>
  <c r="C5" i="13"/>
  <c r="E72" i="1" l="1"/>
  <c r="E77" i="1"/>
  <c r="D8" i="8"/>
  <c r="E8" i="8" s="1"/>
  <c r="C8" i="8"/>
  <c r="D108" i="8"/>
  <c r="E108" i="8" s="1"/>
  <c r="C108" i="8"/>
  <c r="D106" i="8"/>
  <c r="E106" i="8" s="1"/>
  <c r="C106" i="8"/>
  <c r="D130" i="8"/>
  <c r="E130" i="8" s="1"/>
  <c r="C130" i="8"/>
  <c r="D129" i="8"/>
  <c r="E129" i="8" s="1"/>
  <c r="C129" i="8"/>
  <c r="D81" i="8"/>
  <c r="E81" i="8" s="1"/>
  <c r="C81" i="8"/>
  <c r="D82" i="8"/>
  <c r="E82" i="8" s="1"/>
  <c r="C82" i="8"/>
  <c r="D42" i="8"/>
  <c r="E42" i="8" s="1"/>
  <c r="C42" i="8"/>
  <c r="D139" i="8"/>
  <c r="E139" i="8" s="1"/>
  <c r="C139" i="8"/>
  <c r="D116" i="8"/>
  <c r="E116" i="8" s="1"/>
  <c r="C116" i="8"/>
  <c r="D92" i="8"/>
  <c r="E92" i="8" s="1"/>
  <c r="C92" i="8"/>
  <c r="D32" i="8"/>
  <c r="E32" i="8" s="1"/>
  <c r="C32" i="8"/>
  <c r="D19" i="8"/>
  <c r="E19" i="8" s="1"/>
  <c r="C19" i="8"/>
  <c r="D28" i="12"/>
  <c r="E28" i="12" s="1"/>
  <c r="C28" i="12"/>
  <c r="D3" i="12"/>
  <c r="E3" i="12" s="1"/>
  <c r="C3" i="12"/>
  <c r="C5" i="12"/>
  <c r="D5" i="12"/>
  <c r="E5" i="12" s="1"/>
  <c r="C12" i="13"/>
  <c r="D12" i="13"/>
  <c r="E12" i="13" s="1"/>
  <c r="C13" i="13"/>
  <c r="D13" i="13"/>
  <c r="E13" i="13" s="1"/>
  <c r="D11" i="12"/>
  <c r="E11" i="12" s="1"/>
  <c r="C11" i="12"/>
  <c r="D21" i="8"/>
  <c r="E21" i="8" s="1"/>
  <c r="C21" i="8"/>
  <c r="C3" i="10"/>
  <c r="D3" i="10"/>
  <c r="E3" i="10" s="1"/>
  <c r="C4" i="10"/>
  <c r="D4" i="10"/>
  <c r="E4" i="10" s="1"/>
  <c r="C5" i="10"/>
  <c r="D5" i="10"/>
  <c r="E5" i="10" s="1"/>
  <c r="C6" i="10"/>
  <c r="D6" i="10"/>
  <c r="E6" i="10" s="1"/>
  <c r="C7" i="10"/>
  <c r="D7" i="10"/>
  <c r="E7" i="10" s="1"/>
  <c r="C8" i="10"/>
  <c r="D8" i="10"/>
  <c r="E8" i="10" s="1"/>
  <c r="C9" i="10"/>
  <c r="D9" i="10"/>
  <c r="E9" i="10" s="1"/>
  <c r="C10" i="10"/>
  <c r="D10" i="10"/>
  <c r="E10" i="10" s="1"/>
  <c r="C11" i="10"/>
  <c r="D11" i="10"/>
  <c r="E11" i="10" s="1"/>
  <c r="C12" i="10"/>
  <c r="D12" i="10"/>
  <c r="E12" i="10" s="1"/>
  <c r="C13" i="10"/>
  <c r="D13" i="10"/>
  <c r="E13" i="10" s="1"/>
  <c r="C14" i="10"/>
  <c r="D14" i="10"/>
  <c r="E14" i="10" s="1"/>
  <c r="C29" i="10"/>
  <c r="D29" i="10"/>
  <c r="E29" i="10" s="1"/>
  <c r="C30" i="10"/>
  <c r="D30" i="10"/>
  <c r="E30" i="10" s="1"/>
  <c r="C35" i="10"/>
  <c r="D35" i="10"/>
  <c r="E35" i="10" s="1"/>
  <c r="C36" i="10"/>
  <c r="D36" i="10"/>
  <c r="E36" i="10" s="1"/>
  <c r="C37" i="10"/>
  <c r="D37" i="10"/>
  <c r="E37" i="10" s="1"/>
  <c r="C38" i="10"/>
  <c r="D38" i="10"/>
  <c r="E38" i="10" s="1"/>
  <c r="C39" i="10"/>
  <c r="D39" i="10"/>
  <c r="E39" i="10" s="1"/>
  <c r="C40" i="10"/>
  <c r="D40" i="10"/>
  <c r="E40" i="10" s="1"/>
  <c r="C41" i="10"/>
  <c r="D41" i="10"/>
  <c r="E41" i="10" s="1"/>
  <c r="C42" i="10"/>
  <c r="D42" i="10"/>
  <c r="E42" i="10" s="1"/>
  <c r="C43" i="10"/>
  <c r="D43" i="10"/>
  <c r="E43" i="10" s="1"/>
  <c r="C44" i="10"/>
  <c r="D44" i="10"/>
  <c r="E44" i="10" s="1"/>
  <c r="C45" i="10"/>
  <c r="D45" i="10"/>
  <c r="E45" i="10" s="1"/>
  <c r="C46" i="10"/>
  <c r="D46" i="10"/>
  <c r="E46" i="10" s="1"/>
  <c r="C65" i="10"/>
  <c r="D65" i="10"/>
  <c r="E65" i="10" s="1"/>
  <c r="C66" i="10"/>
  <c r="D66" i="10"/>
  <c r="E66" i="10" s="1"/>
  <c r="C67" i="10"/>
  <c r="D67" i="10"/>
  <c r="E67" i="10" s="1"/>
  <c r="C69" i="10"/>
  <c r="D69" i="10"/>
  <c r="E69" i="10" s="1"/>
  <c r="C70" i="10"/>
  <c r="D70" i="10"/>
  <c r="E70" i="10" s="1"/>
  <c r="C71" i="10"/>
  <c r="D71" i="10"/>
  <c r="E71" i="10" s="1"/>
  <c r="C72" i="10"/>
  <c r="D72" i="10"/>
  <c r="E72" i="10" s="1"/>
  <c r="C73" i="10"/>
  <c r="D73" i="10"/>
  <c r="E73" i="10" s="1"/>
  <c r="C74" i="10"/>
  <c r="D74" i="10"/>
  <c r="E74" i="10" s="1"/>
  <c r="C79" i="10"/>
  <c r="D79" i="10"/>
  <c r="E79" i="10" s="1"/>
  <c r="C80" i="10"/>
  <c r="D80" i="10"/>
  <c r="E80" i="10" s="1"/>
  <c r="C82" i="10"/>
  <c r="D82" i="10"/>
  <c r="E82" i="10" s="1"/>
  <c r="C83" i="10"/>
  <c r="D83" i="10"/>
  <c r="E83" i="10" s="1"/>
  <c r="C84" i="10"/>
  <c r="D84" i="10"/>
  <c r="E84" i="10" s="1"/>
  <c r="C85" i="10"/>
  <c r="D85" i="10"/>
  <c r="E85" i="10" s="1"/>
  <c r="C86" i="10"/>
  <c r="D86" i="10"/>
  <c r="E86" i="10" s="1"/>
  <c r="C87" i="10"/>
  <c r="D87" i="10"/>
  <c r="E87" i="10" s="1"/>
  <c r="C88" i="10"/>
  <c r="D88" i="10"/>
  <c r="E88" i="10" s="1"/>
  <c r="C51" i="10"/>
  <c r="D51" i="10"/>
  <c r="E51" i="10" s="1"/>
  <c r="C52" i="10"/>
  <c r="D52" i="10"/>
  <c r="E52" i="10" s="1"/>
  <c r="C54" i="10"/>
  <c r="D54" i="10"/>
  <c r="E54" i="10" s="1"/>
  <c r="C55" i="10"/>
  <c r="D55" i="10"/>
  <c r="E55" i="10" s="1"/>
  <c r="C56" i="10"/>
  <c r="D56" i="10"/>
  <c r="E56" i="10" s="1"/>
  <c r="C57" i="10"/>
  <c r="D57" i="10"/>
  <c r="E57" i="10" s="1"/>
  <c r="C58" i="10"/>
  <c r="D58" i="10"/>
  <c r="E58" i="10" s="1"/>
  <c r="C59" i="10"/>
  <c r="D59" i="10"/>
  <c r="E59" i="10" s="1"/>
  <c r="C60" i="10"/>
  <c r="D60" i="10"/>
  <c r="E60" i="10" s="1"/>
  <c r="E62" i="1"/>
  <c r="F63" i="1" s="1"/>
  <c r="D55" i="1"/>
  <c r="E55" i="1" s="1"/>
  <c r="D56" i="1"/>
  <c r="E56" i="1" s="1"/>
  <c r="D57" i="1"/>
  <c r="E5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37" i="1"/>
  <c r="E37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20" i="1"/>
  <c r="E20" i="1" s="1"/>
  <c r="D6" i="1"/>
  <c r="E6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5" i="1"/>
  <c r="E5" i="1" s="1"/>
  <c r="D3" i="1"/>
  <c r="E3" i="1" s="1"/>
  <c r="D4" i="1"/>
  <c r="E4" i="1" s="1"/>
  <c r="D44" i="13"/>
  <c r="E44" i="13" s="1"/>
  <c r="C44" i="13"/>
  <c r="D43" i="13"/>
  <c r="E43" i="13" s="1"/>
  <c r="C43" i="13"/>
  <c r="D27" i="13"/>
  <c r="E27" i="13" s="1"/>
  <c r="C27" i="13"/>
  <c r="D26" i="13"/>
  <c r="E26" i="13" s="1"/>
  <c r="C26" i="13"/>
  <c r="D25" i="13"/>
  <c r="E25" i="13" s="1"/>
  <c r="C25" i="13"/>
  <c r="D24" i="13"/>
  <c r="E24" i="13" s="1"/>
  <c r="C24" i="13"/>
  <c r="D23" i="13"/>
  <c r="E23" i="13" s="1"/>
  <c r="C23" i="13"/>
  <c r="D22" i="13"/>
  <c r="E22" i="13" s="1"/>
  <c r="D21" i="13"/>
  <c r="E21" i="13" s="1"/>
  <c r="C21" i="13"/>
  <c r="D38" i="13"/>
  <c r="E38" i="13" s="1"/>
  <c r="C38" i="13"/>
  <c r="D37" i="13"/>
  <c r="E37" i="13" s="1"/>
  <c r="C37" i="13"/>
  <c r="D16" i="13"/>
  <c r="E16" i="13" s="1"/>
  <c r="C16" i="13"/>
  <c r="D15" i="13"/>
  <c r="E15" i="13" s="1"/>
  <c r="C15" i="13"/>
  <c r="D14" i="13"/>
  <c r="E14" i="13" s="1"/>
  <c r="C14" i="13"/>
  <c r="D11" i="13"/>
  <c r="E11" i="13" s="1"/>
  <c r="C11" i="13"/>
  <c r="D6" i="13"/>
  <c r="E6" i="13" s="1"/>
  <c r="C6" i="13"/>
  <c r="D5" i="13"/>
  <c r="E5" i="13" s="1"/>
  <c r="D4" i="13"/>
  <c r="E4" i="13" s="1"/>
  <c r="C4" i="13"/>
  <c r="D3" i="13"/>
  <c r="E3" i="13" s="1"/>
  <c r="C3" i="13"/>
  <c r="D30" i="12"/>
  <c r="E30" i="12" s="1"/>
  <c r="C30" i="12"/>
  <c r="D29" i="12"/>
  <c r="E29" i="12" s="1"/>
  <c r="C29" i="12"/>
  <c r="D27" i="12"/>
  <c r="E27" i="12" s="1"/>
  <c r="C27" i="12"/>
  <c r="D26" i="12"/>
  <c r="E26" i="12" s="1"/>
  <c r="C26" i="12"/>
  <c r="D25" i="12"/>
  <c r="E25" i="12" s="1"/>
  <c r="C25" i="12"/>
  <c r="D24" i="12"/>
  <c r="E24" i="12" s="1"/>
  <c r="C24" i="12"/>
  <c r="D22" i="12"/>
  <c r="E22" i="12" s="1"/>
  <c r="C22" i="12"/>
  <c r="D23" i="12"/>
  <c r="E23" i="12" s="1"/>
  <c r="C23" i="12"/>
  <c r="D20" i="12"/>
  <c r="E20" i="12" s="1"/>
  <c r="C20" i="12"/>
  <c r="D21" i="12"/>
  <c r="E21" i="12" s="1"/>
  <c r="C21" i="12"/>
  <c r="D19" i="12"/>
  <c r="E19" i="12" s="1"/>
  <c r="C19" i="12"/>
  <c r="D18" i="12"/>
  <c r="E18" i="12" s="1"/>
  <c r="C18" i="12"/>
  <c r="D13" i="12"/>
  <c r="E13" i="12" s="1"/>
  <c r="C13" i="12"/>
  <c r="D12" i="12"/>
  <c r="E12" i="12" s="1"/>
  <c r="C12" i="12"/>
  <c r="D10" i="12"/>
  <c r="E10" i="12" s="1"/>
  <c r="C10" i="12"/>
  <c r="D9" i="12"/>
  <c r="E9" i="12" s="1"/>
  <c r="C9" i="12"/>
  <c r="D8" i="12"/>
  <c r="E8" i="12" s="1"/>
  <c r="C8" i="12"/>
  <c r="D7" i="12"/>
  <c r="E7" i="12" s="1"/>
  <c r="C7" i="12"/>
  <c r="D6" i="12"/>
  <c r="E6" i="12" s="1"/>
  <c r="C6" i="12"/>
  <c r="D4" i="12"/>
  <c r="E4" i="12" s="1"/>
  <c r="C4" i="12"/>
  <c r="C149" i="8"/>
  <c r="D149" i="8"/>
  <c r="E149" i="8" s="1"/>
  <c r="C150" i="8"/>
  <c r="D150" i="8"/>
  <c r="E150" i="8" s="1"/>
  <c r="C151" i="8"/>
  <c r="D151" i="8"/>
  <c r="E151" i="8" s="1"/>
  <c r="C152" i="8"/>
  <c r="D152" i="8"/>
  <c r="E152" i="8" s="1"/>
  <c r="C127" i="8"/>
  <c r="D127" i="8"/>
  <c r="E127" i="8" s="1"/>
  <c r="C128" i="8"/>
  <c r="D128" i="8"/>
  <c r="E128" i="8" s="1"/>
  <c r="C131" i="8"/>
  <c r="D131" i="8"/>
  <c r="E131" i="8" s="1"/>
  <c r="C132" i="8"/>
  <c r="D132" i="8"/>
  <c r="E132" i="8" s="1"/>
  <c r="C135" i="8"/>
  <c r="D135" i="8"/>
  <c r="E135" i="8" s="1"/>
  <c r="C136" i="8"/>
  <c r="D136" i="8"/>
  <c r="E136" i="8" s="1"/>
  <c r="C137" i="8"/>
  <c r="D137" i="8"/>
  <c r="E137" i="8" s="1"/>
  <c r="C138" i="8"/>
  <c r="D138" i="8"/>
  <c r="E138" i="8" s="1"/>
  <c r="C140" i="8"/>
  <c r="D140" i="8"/>
  <c r="E140" i="8" s="1"/>
  <c r="C141" i="8"/>
  <c r="D141" i="8"/>
  <c r="E141" i="8" s="1"/>
  <c r="C142" i="8"/>
  <c r="D142" i="8"/>
  <c r="E142" i="8" s="1"/>
  <c r="C143" i="8"/>
  <c r="D143" i="8"/>
  <c r="E143" i="8" s="1"/>
  <c r="C144" i="8"/>
  <c r="D144" i="8"/>
  <c r="E144" i="8" s="1"/>
  <c r="D126" i="8"/>
  <c r="E126" i="8" s="1"/>
  <c r="C126" i="8"/>
  <c r="C104" i="8"/>
  <c r="D104" i="8"/>
  <c r="E104" i="8" s="1"/>
  <c r="C105" i="8"/>
  <c r="D105" i="8"/>
  <c r="E105" i="8" s="1"/>
  <c r="C109" i="8"/>
  <c r="D109" i="8"/>
  <c r="E109" i="8" s="1"/>
  <c r="C110" i="8"/>
  <c r="D110" i="8"/>
  <c r="E110" i="8" s="1"/>
  <c r="C112" i="8"/>
  <c r="D112" i="8"/>
  <c r="E112" i="8" s="1"/>
  <c r="C113" i="8"/>
  <c r="D113" i="8"/>
  <c r="E113" i="8" s="1"/>
  <c r="C114" i="8"/>
  <c r="D114" i="8"/>
  <c r="E114" i="8" s="1"/>
  <c r="C115" i="8"/>
  <c r="D115" i="8"/>
  <c r="E115" i="8" s="1"/>
  <c r="C117" i="8"/>
  <c r="D117" i="8"/>
  <c r="E117" i="8" s="1"/>
  <c r="C118" i="8"/>
  <c r="D118" i="8"/>
  <c r="E118" i="8" s="1"/>
  <c r="C119" i="8"/>
  <c r="D119" i="8"/>
  <c r="E119" i="8" s="1"/>
  <c r="C120" i="8"/>
  <c r="D120" i="8"/>
  <c r="E120" i="8" s="1"/>
  <c r="C121" i="8"/>
  <c r="D121" i="8"/>
  <c r="E121" i="8" s="1"/>
  <c r="D103" i="8"/>
  <c r="E103" i="8" s="1"/>
  <c r="C103" i="8"/>
  <c r="C77" i="8"/>
  <c r="D77" i="8"/>
  <c r="E77" i="8" s="1"/>
  <c r="C78" i="8"/>
  <c r="D78" i="8"/>
  <c r="E78" i="8" s="1"/>
  <c r="C79" i="8"/>
  <c r="D79" i="8"/>
  <c r="E79" i="8" s="1"/>
  <c r="C80" i="8"/>
  <c r="D80" i="8"/>
  <c r="E80" i="8" s="1"/>
  <c r="C83" i="8"/>
  <c r="D83" i="8"/>
  <c r="E83" i="8" s="1"/>
  <c r="C84" i="8"/>
  <c r="D84" i="8"/>
  <c r="E84" i="8" s="1"/>
  <c r="C85" i="8"/>
  <c r="D85" i="8"/>
  <c r="E85" i="8" s="1"/>
  <c r="C87" i="8"/>
  <c r="D87" i="8"/>
  <c r="E87" i="8" s="1"/>
  <c r="C88" i="8"/>
  <c r="D88" i="8"/>
  <c r="E88" i="8" s="1"/>
  <c r="C89" i="8"/>
  <c r="D89" i="8"/>
  <c r="E89" i="8" s="1"/>
  <c r="C90" i="8"/>
  <c r="D90" i="8"/>
  <c r="E90" i="8" s="1"/>
  <c r="C91" i="8"/>
  <c r="D91" i="8"/>
  <c r="E91" i="8" s="1"/>
  <c r="C93" i="8"/>
  <c r="D93" i="8"/>
  <c r="E93" i="8" s="1"/>
  <c r="C94" i="8"/>
  <c r="D94" i="8"/>
  <c r="E94" i="8" s="1"/>
  <c r="C95" i="8"/>
  <c r="D95" i="8"/>
  <c r="E95" i="8" s="1"/>
  <c r="C96" i="8"/>
  <c r="D96" i="8"/>
  <c r="E96" i="8" s="1"/>
  <c r="C97" i="8"/>
  <c r="D97" i="8"/>
  <c r="E97" i="8" s="1"/>
  <c r="C98" i="8"/>
  <c r="D98" i="8"/>
  <c r="E98" i="8" s="1"/>
  <c r="D76" i="8"/>
  <c r="E76" i="8" s="1"/>
  <c r="C76" i="8"/>
  <c r="C55" i="8"/>
  <c r="D55" i="8"/>
  <c r="E55" i="8" s="1"/>
  <c r="C56" i="8"/>
  <c r="D56" i="8"/>
  <c r="E56" i="8" s="1"/>
  <c r="C58" i="8"/>
  <c r="D58" i="8"/>
  <c r="E58" i="8" s="1"/>
  <c r="C57" i="8"/>
  <c r="D57" i="8"/>
  <c r="E57" i="8" s="1"/>
  <c r="C59" i="8"/>
  <c r="D59" i="8"/>
  <c r="E59" i="8" s="1"/>
  <c r="C61" i="8"/>
  <c r="D61" i="8"/>
  <c r="E61" i="8" s="1"/>
  <c r="C62" i="8"/>
  <c r="D62" i="8"/>
  <c r="E62" i="8" s="1"/>
  <c r="C63" i="8"/>
  <c r="D63" i="8"/>
  <c r="E63" i="8" s="1"/>
  <c r="C64" i="8"/>
  <c r="D64" i="8"/>
  <c r="E64" i="8" s="1"/>
  <c r="C65" i="8"/>
  <c r="D65" i="8"/>
  <c r="E65" i="8" s="1"/>
  <c r="C67" i="8"/>
  <c r="D67" i="8"/>
  <c r="E67" i="8" s="1"/>
  <c r="C68" i="8"/>
  <c r="D68" i="8"/>
  <c r="E68" i="8" s="1"/>
  <c r="C69" i="8"/>
  <c r="D69" i="8"/>
  <c r="E69" i="8" s="1"/>
  <c r="C66" i="8"/>
  <c r="D66" i="8"/>
  <c r="E66" i="8" s="1"/>
  <c r="C70" i="8"/>
  <c r="D70" i="8"/>
  <c r="E70" i="8" s="1"/>
  <c r="C71" i="8"/>
  <c r="D71" i="8"/>
  <c r="E71" i="8" s="1"/>
  <c r="D53" i="8"/>
  <c r="E53" i="8" s="1"/>
  <c r="C53" i="8"/>
  <c r="C30" i="8"/>
  <c r="D30" i="8"/>
  <c r="E30" i="8" s="1"/>
  <c r="C31" i="8"/>
  <c r="D31" i="8"/>
  <c r="E31" i="8" s="1"/>
  <c r="C34" i="8"/>
  <c r="D34" i="8"/>
  <c r="E34" i="8" s="1"/>
  <c r="C35" i="8"/>
  <c r="D35" i="8"/>
  <c r="E35" i="8" s="1"/>
  <c r="C37" i="8"/>
  <c r="D37" i="8"/>
  <c r="E37" i="8" s="1"/>
  <c r="C38" i="8"/>
  <c r="D38" i="8"/>
  <c r="E38" i="8" s="1"/>
  <c r="C39" i="8"/>
  <c r="D39" i="8"/>
  <c r="E39" i="8" s="1"/>
  <c r="C40" i="8"/>
  <c r="D40" i="8"/>
  <c r="E40" i="8" s="1"/>
  <c r="C41" i="8"/>
  <c r="D41" i="8"/>
  <c r="E41" i="8" s="1"/>
  <c r="C43" i="8"/>
  <c r="D43" i="8"/>
  <c r="E43" i="8" s="1"/>
  <c r="C44" i="8"/>
  <c r="D44" i="8"/>
  <c r="E44" i="8" s="1"/>
  <c r="C45" i="8"/>
  <c r="D45" i="8"/>
  <c r="E45" i="8" s="1"/>
  <c r="C46" i="8"/>
  <c r="D46" i="8"/>
  <c r="E46" i="8" s="1"/>
  <c r="C4" i="8"/>
  <c r="D4" i="8"/>
  <c r="E4" i="8" s="1"/>
  <c r="C5" i="8"/>
  <c r="D5" i="8"/>
  <c r="E5" i="8" s="1"/>
  <c r="C6" i="8"/>
  <c r="D6" i="8"/>
  <c r="E6" i="8" s="1"/>
  <c r="C7" i="8"/>
  <c r="E7" i="8"/>
  <c r="C9" i="8"/>
  <c r="D9" i="8"/>
  <c r="E9" i="8" s="1"/>
  <c r="C10" i="8"/>
  <c r="D10" i="8"/>
  <c r="E10" i="8" s="1"/>
  <c r="C11" i="8"/>
  <c r="D11" i="8"/>
  <c r="E11" i="8" s="1"/>
  <c r="C13" i="8"/>
  <c r="D13" i="8"/>
  <c r="E13" i="8" s="1"/>
  <c r="C14" i="8"/>
  <c r="D14" i="8"/>
  <c r="E14" i="8" s="1"/>
  <c r="C15" i="8"/>
  <c r="D15" i="8"/>
  <c r="E15" i="8" s="1"/>
  <c r="C16" i="8"/>
  <c r="D16" i="8"/>
  <c r="E16" i="8" s="1"/>
  <c r="C17" i="8"/>
  <c r="D17" i="8"/>
  <c r="E17" i="8" s="1"/>
  <c r="C18" i="8"/>
  <c r="D18" i="8"/>
  <c r="E18" i="8" s="1"/>
  <c r="C20" i="8"/>
  <c r="D20" i="8"/>
  <c r="E20" i="8" s="1"/>
  <c r="C22" i="8"/>
  <c r="D22" i="8"/>
  <c r="E22" i="8" s="1"/>
  <c r="C23" i="8"/>
  <c r="D23" i="8"/>
  <c r="E23" i="8" s="1"/>
  <c r="C24" i="8"/>
  <c r="D24" i="8"/>
  <c r="E24" i="8" s="1"/>
  <c r="C25" i="8"/>
  <c r="D25" i="8"/>
  <c r="E25" i="8" s="1"/>
  <c r="D3" i="8"/>
  <c r="E3" i="8" s="1"/>
  <c r="C3" i="8"/>
  <c r="C62" i="1"/>
  <c r="C55" i="1"/>
  <c r="C56" i="1"/>
  <c r="C57" i="1"/>
  <c r="C38" i="1"/>
  <c r="C39" i="1"/>
  <c r="C40" i="1"/>
  <c r="C41" i="1"/>
  <c r="C42" i="1"/>
  <c r="C43" i="1"/>
  <c r="C44" i="1"/>
  <c r="C45" i="1"/>
  <c r="C46" i="1"/>
  <c r="C47" i="1"/>
  <c r="C48" i="1"/>
  <c r="C49" i="1"/>
  <c r="C37" i="1"/>
  <c r="C21" i="1"/>
  <c r="C22" i="1"/>
  <c r="C23" i="1"/>
  <c r="C24" i="1"/>
  <c r="C25" i="1"/>
  <c r="C26" i="1"/>
  <c r="C27" i="1"/>
  <c r="C28" i="1"/>
  <c r="C29" i="1"/>
  <c r="C30" i="1"/>
  <c r="C31" i="1"/>
  <c r="C32" i="1"/>
  <c r="C20" i="1"/>
  <c r="C12" i="1"/>
  <c r="C13" i="1"/>
  <c r="C14" i="1"/>
  <c r="C15" i="1"/>
  <c r="C11" i="1"/>
  <c r="C10" i="1"/>
  <c r="C9" i="1"/>
  <c r="C8" i="1"/>
  <c r="C7" i="1"/>
  <c r="C6" i="1"/>
  <c r="C5" i="1"/>
  <c r="C4" i="1"/>
  <c r="C3" i="1"/>
  <c r="F75" i="10" l="1"/>
  <c r="F89" i="10"/>
  <c r="F145" i="8"/>
  <c r="F122" i="8"/>
  <c r="F16" i="1"/>
  <c r="F153" i="8"/>
  <c r="F39" i="13"/>
  <c r="F28" i="13"/>
  <c r="F45" i="13"/>
  <c r="F15" i="10"/>
  <c r="F50" i="1"/>
  <c r="F33" i="1"/>
  <c r="F14" i="12"/>
  <c r="F99" i="8"/>
  <c r="F26" i="8"/>
  <c r="F47" i="10"/>
  <c r="F61" i="10"/>
  <c r="F31" i="10"/>
  <c r="F31" i="12"/>
  <c r="F49" i="8"/>
  <c r="F7" i="13"/>
  <c r="F17" i="13"/>
  <c r="F72" i="8"/>
  <c r="F58" i="1"/>
  <c r="H28" i="13" l="1"/>
  <c r="H17" i="13"/>
  <c r="H72" i="8"/>
  <c r="H145" i="8"/>
  <c r="H49" i="8"/>
  <c r="H26" i="8"/>
  <c r="H99" i="8"/>
  <c r="H122" i="8"/>
</calcChain>
</file>

<file path=xl/sharedStrings.xml><?xml version="1.0" encoding="utf-8"?>
<sst xmlns="http://schemas.openxmlformats.org/spreadsheetml/2006/main" count="1315" uniqueCount="732">
  <si>
    <t>Aantal</t>
  </si>
  <si>
    <t>Omschrijving</t>
  </si>
  <si>
    <t>Tarief</t>
  </si>
  <si>
    <t>Subtotaal</t>
  </si>
  <si>
    <t>Totaal</t>
  </si>
  <si>
    <t>Volledige prothese boven- en onderkaak</t>
  </si>
  <si>
    <t>Code</t>
  </si>
  <si>
    <t>Volledige prothese bovenkaak</t>
  </si>
  <si>
    <t>Volledige prothese onderkaak</t>
  </si>
  <si>
    <t>Kosten</t>
  </si>
  <si>
    <t>Offerte. Te declareren in eenheden van U 5. Het bedrag per eenheid van 5 minuten is </t>
  </si>
  <si>
    <t xml:space="preserve">Ontwerp. Te declareren in eenheden van U 5. Het bedrag per eenheid van 5 minuten is </t>
  </si>
  <si>
    <t>Technisch advies/ondersteuning. Te declareren per uur met een maximum van U10 per uur. Het bedrag U10 is</t>
  </si>
  <si>
    <t>Kleurbepaling op laboratorium </t>
  </si>
  <si>
    <t>Desinfectie in opdracht van tandarts </t>
  </si>
  <si>
    <t>Verzendkosten/expeditiekosten </t>
  </si>
  <si>
    <t>Arbo- en milieutoeslag </t>
  </si>
  <si>
    <t xml:space="preserve">Aan huis bezorgen van patiënt, basisbedrag Naast het basisbedrag mag per gereden kilometer maximaal € 0,27 in rekening worden gebracht </t>
  </si>
  <si>
    <t xml:space="preserve">Bruikleen dentatus/gnathomat en vergelijkbaar </t>
  </si>
  <si>
    <t xml:space="preserve">Bruikleen etskit per element </t>
  </si>
  <si>
    <t xml:space="preserve">Foto in verband met kleur-/vormbepaling </t>
  </si>
  <si>
    <t xml:space="preserve">Foto/dia van studiemodellen </t>
  </si>
  <si>
    <t>Volle bovenprothese methode A </t>
  </si>
  <si>
    <t>Volle onderprothese methode A </t>
  </si>
  <si>
    <t>Volle bovenprothese methode B </t>
  </si>
  <si>
    <t>Volle onderprothese methode B </t>
  </si>
  <si>
    <t xml:space="preserve">Volle boven en onderprothese methode B </t>
  </si>
  <si>
    <t xml:space="preserve">Bovenframe, alleen kiezen </t>
  </si>
  <si>
    <t xml:space="preserve">Bovenframe, tanden of tanden &amp; kiezen </t>
  </si>
  <si>
    <t>Onderframe, alleen kiezen </t>
  </si>
  <si>
    <t xml:space="preserve">Onderframe, tanden of tanden &amp; kiezen </t>
  </si>
  <si>
    <t>Volle kroon pd </t>
  </si>
  <si>
    <t xml:space="preserve">Volle kroon niet-edel </t>
  </si>
  <si>
    <t>Dummy pd </t>
  </si>
  <si>
    <t xml:space="preserve">Dummy niet-edel </t>
  </si>
  <si>
    <t xml:space="preserve">Inlay pd </t>
  </si>
  <si>
    <t>Opbakkroon pd </t>
  </si>
  <si>
    <t>Opbakkroon ag/pd </t>
  </si>
  <si>
    <t>Opbakkroon au/pd </t>
  </si>
  <si>
    <t>Opbakbrugdeel pd </t>
  </si>
  <si>
    <t>Opbakbrugdeel ag/pd </t>
  </si>
  <si>
    <t>Opbakburgdeel au/pd </t>
  </si>
  <si>
    <t xml:space="preserve">Maryland etsbrug + opgebakken porseleinen dummy </t>
  </si>
  <si>
    <t xml:space="preserve">Rochette etsbrug + opgebakken porseleinen dummy </t>
  </si>
  <si>
    <t xml:space="preserve">Superhard gipsmodel Superhard gipsmodel. Model waarvan tenminste de tandboog is uitgegoten in stompenmateriaal. Gipssoort: klasse 4 </t>
  </si>
  <si>
    <t xml:space="preserve">Model monteren in meervoudige instelbare articulator, bijvoorbeeld Denar, Panadent, Stuart of vergelijkbaar type </t>
  </si>
  <si>
    <t xml:space="preserve">Model monteren volgens intra orale registratie </t>
  </si>
  <si>
    <t xml:space="preserve">Model monteren met behulp van face-bow (meerwerk) </t>
  </si>
  <si>
    <t>Individuele lepel schellak </t>
  </si>
  <si>
    <t>Individuele ruime, geperforeerde schellak lepel </t>
  </si>
  <si>
    <t>Individuele lepel kunststof Kunststof lepel, poeder/vloeistoflepel of lichtuithardende lepel voorzien van handvat of waswal </t>
  </si>
  <si>
    <t>Individuele ruime, geperforeerde kunststof lepel </t>
  </si>
  <si>
    <t>Schreinmaker lepel </t>
  </si>
  <si>
    <t>Rimlock lepel </t>
  </si>
  <si>
    <t>Fluorapplicatie lepel </t>
  </si>
  <si>
    <t xml:space="preserve">Model uit individuele lepel; betand </t>
  </si>
  <si>
    <t>Aanbrengen registratie apparatuur op beetplaat </t>
  </si>
  <si>
    <t xml:space="preserve">Relinen met was van kunststof lepel inclusief waswal </t>
  </si>
  <si>
    <t>Basisplaat voor opstelling </t>
  </si>
  <si>
    <t>Schellak beetplaat + waswal </t>
  </si>
  <si>
    <t xml:space="preserve">Waswal aanbrengen op metaal- of kunststofbasis </t>
  </si>
  <si>
    <t>Opstellen partiële prothese 1 - 4 element(en) </t>
  </si>
  <si>
    <t>Opstellen partiële prothese 5 - 13 elementen </t>
  </si>
  <si>
    <t>Opstellen volledige prothese </t>
  </si>
  <si>
    <t xml:space="preserve">Opstellen partiële prothese 1 - 4 element(en) op metaalbasis </t>
  </si>
  <si>
    <t xml:space="preserve">Opstellen partiële prothese 5 - 13 elementen op metaalbasis </t>
  </si>
  <si>
    <t xml:space="preserve">Opstellen volledige prothese op metaalbasis </t>
  </si>
  <si>
    <t>Opstellen naar model </t>
  </si>
  <si>
    <t>Opstellen naar foto </t>
  </si>
  <si>
    <t xml:space="preserve">Kleur//Model var. frontelementen (per onder of boven) </t>
  </si>
  <si>
    <t xml:space="preserve">Meerprijs opstellen volgens bijzondere methode Extra voor opstellen volgens Flögel, Gerber, lingualised occlusion. Eenmaal in rekening te brengen. </t>
  </si>
  <si>
    <t>Immediaat per element (tot maximaal 6 elementen per kaak)</t>
  </si>
  <si>
    <t>Beslijpen kunststof basis </t>
  </si>
  <si>
    <t xml:space="preserve">Verwerken meegeleverde tanden per stel </t>
  </si>
  <si>
    <t xml:space="preserve">Afmaken partiële prothese 1 - 4 element(en) </t>
  </si>
  <si>
    <t>Afmaken partiële prothese 5 - 13 elementen </t>
  </si>
  <si>
    <t>Afmaken volledige prothese </t>
  </si>
  <si>
    <t xml:space="preserve">Afmaken partiële prothese 1 - 4 element(en) op metaalbasis </t>
  </si>
  <si>
    <t xml:space="preserve">Afmaken partiële prothese 5 - 13 elementen op metaalbasis </t>
  </si>
  <si>
    <t xml:space="preserve">Afmaken volledige prothese op metaalbasis </t>
  </si>
  <si>
    <t xml:space="preserve">Gebogen baar (vrijliggend of ingesloten) </t>
  </si>
  <si>
    <t xml:space="preserve">Toeslag monomeervrije kunststof (bijv. Luxene)  </t>
  </si>
  <si>
    <t xml:space="preserve">Naam inpersen </t>
  </si>
  <si>
    <t>Overkappingsruimte in kunststof per element</t>
  </si>
  <si>
    <t xml:space="preserve">Meerprijs weekblijvende basis </t>
  </si>
  <si>
    <t>Basistarief</t>
  </si>
  <si>
    <t>Vastzetten element/anker</t>
  </si>
  <si>
    <t>Vernieuwen element/anker</t>
  </si>
  <si>
    <t>Uitbreiden element/anker</t>
  </si>
  <si>
    <t>Immediaat per element</t>
  </si>
  <si>
    <t>Herstellen zadel per sectie</t>
  </si>
  <si>
    <t>Prothese reinigen</t>
  </si>
  <si>
    <t>A-lijn aanpersen</t>
  </si>
  <si>
    <t>Rand aan prothese persen</t>
  </si>
  <si>
    <t>Overzetting 1 -4 element(en)</t>
  </si>
  <si>
    <t xml:space="preserve">Overzetting 5 - 13 elementen </t>
  </si>
  <si>
    <t>Overzetting vol</t>
  </si>
  <si>
    <t>Rebasing</t>
  </si>
  <si>
    <t>Miniplastschiene </t>
  </si>
  <si>
    <t>Drumschiene </t>
  </si>
  <si>
    <t>Gebitsbeschermer </t>
  </si>
  <si>
    <t xml:space="preserve">Gebitsbeschermer uit verschillende lagen kunststof; hard en zacht </t>
  </si>
  <si>
    <t xml:space="preserve">Ingebeten onderfront </t>
  </si>
  <si>
    <t>Repositie/stbilisatie/relaxatie splint. Splinten (exclusief klammers): in articulator gemodelleerde, warm gepolymeriseerde transparante splint welke na het persen teruggeplaatst wordt in de articulator, ingeslepen wordt en (eventueel op duplicaatmodel) afgewerkt en op hoogglans gepolijst wordt </t>
  </si>
  <si>
    <t>Holle klos. Te declareren per uur met een maximum van U10 per uur. Het bedrag U10 is </t>
  </si>
  <si>
    <t>Speekselkamer in prothese verwerken </t>
  </si>
  <si>
    <t>Montage slot in kunststof </t>
  </si>
  <si>
    <t xml:space="preserve">Montage stegdeel in kunststof </t>
  </si>
  <si>
    <t>Werkmodel </t>
  </si>
  <si>
    <t>Werkmodel in occlusie </t>
  </si>
  <si>
    <t>Stonemodel </t>
  </si>
  <si>
    <t>Stonemodellen in occlusie </t>
  </si>
  <si>
    <t>Meegeleverd model trimmen </t>
  </si>
  <si>
    <t xml:space="preserve">Meegeleverd model van voet voorzien </t>
  </si>
  <si>
    <t xml:space="preserve">Studiemodel, eenvoudig per stuk (ongemodelleerd) </t>
  </si>
  <si>
    <t xml:space="preserve">Studiemodel, eenvoudig per stel (ongemodelleerd) </t>
  </si>
  <si>
    <t>Studiemodel, ongezeept per stuk </t>
  </si>
  <si>
    <t xml:space="preserve">Studiemodel, ongezeept per stuk in occlusie </t>
  </si>
  <si>
    <t>Studiemodel, gezeept per stuk </t>
  </si>
  <si>
    <t xml:space="preserve">Studiemodel, gezeept per stuk in occlusie </t>
  </si>
  <si>
    <t>Kastmodellen (super toonmodel) </t>
  </si>
  <si>
    <t>Dupliceren per model </t>
  </si>
  <si>
    <t xml:space="preserve">Inzagen band </t>
  </si>
  <si>
    <t xml:space="preserve">Set-up osteotomie patiënt </t>
  </si>
  <si>
    <t xml:space="preserve">Aanpassen reeds bestaande set-up </t>
  </si>
  <si>
    <t>Tooth-positioner </t>
  </si>
  <si>
    <t>Seating spring </t>
  </si>
  <si>
    <t>Socket liners </t>
  </si>
  <si>
    <t xml:space="preserve">Varsity guard </t>
  </si>
  <si>
    <t>Basisplaat </t>
  </si>
  <si>
    <t>Enkelarmig draaddeel</t>
  </si>
  <si>
    <t>Dubbelarmig draaddeel </t>
  </si>
  <si>
    <t xml:space="preserve">Gecompliceerde labiaalboog </t>
  </si>
  <si>
    <t xml:space="preserve">Labiaalboog met transparante kunsthars </t>
  </si>
  <si>
    <t>Headgear tubes gemonteerd </t>
  </si>
  <si>
    <t xml:space="preserve">Opbeet </t>
  </si>
  <si>
    <t>Beetverhoging zijdelingse delen </t>
  </si>
  <si>
    <t xml:space="preserve">Voorbeet schuinvlak in relatie tot onderfront </t>
  </si>
  <si>
    <t xml:space="preserve">Oral screen </t>
  </si>
  <si>
    <t>Activator standaard (monoblok) </t>
  </si>
  <si>
    <t>Activator standaard met luchtgaten </t>
  </si>
  <si>
    <t xml:space="preserve">Standaard activator open met overkapt onderfront </t>
  </si>
  <si>
    <t>Teuscher activator </t>
  </si>
  <si>
    <t>Bionator </t>
  </si>
  <si>
    <t>Headgear activator volgens Van Beek </t>
  </si>
  <si>
    <t>Bimler activator </t>
  </si>
  <si>
    <t>Open activator (Harvold) </t>
  </si>
  <si>
    <t>Combi activator V.A. EVVA </t>
  </si>
  <si>
    <t>Fränkel activator nr 1 t/m 4 </t>
  </si>
  <si>
    <t>T-appliance </t>
  </si>
  <si>
    <t>O.T.appliance </t>
  </si>
  <si>
    <t>Lehmann activator basis </t>
  </si>
  <si>
    <t>Lehmann activatorwerking </t>
  </si>
  <si>
    <t>Ducovator </t>
  </si>
  <si>
    <t xml:space="preserve">GG jumper </t>
  </si>
  <si>
    <t>C-C retainer </t>
  </si>
  <si>
    <t xml:space="preserve">Siliconen fixatiemal (meerprijs) </t>
  </si>
  <si>
    <t>Dieptrek fixatiemal (meerprijs) </t>
  </si>
  <si>
    <t xml:space="preserve">Space retainer inclusief Molaarband </t>
  </si>
  <si>
    <t xml:space="preserve">Space maintainer inclusief Molaarband </t>
  </si>
  <si>
    <t xml:space="preserve">Invisible retainer / clear overlay </t>
  </si>
  <si>
    <t xml:space="preserve">Standaard exp. Schroef </t>
  </si>
  <si>
    <t xml:space="preserve">Waaierschroef twee-delig </t>
  </si>
  <si>
    <t xml:space="preserve">Sectorenschroef bk. "Bertoni" </t>
  </si>
  <si>
    <t xml:space="preserve">Hellerschroef </t>
  </si>
  <si>
    <t xml:space="preserve">Reciprokeschroef </t>
  </si>
  <si>
    <t xml:space="preserve">Boogschroef volgens Muller </t>
  </si>
  <si>
    <t xml:space="preserve">Ritter/picoloschroef </t>
  </si>
  <si>
    <t xml:space="preserve">Sutuur exp.app. Inclusief Hyraxschroef, exclusief Banden </t>
  </si>
  <si>
    <t xml:space="preserve">Sutuur exp.app. met kunstharsdelen, exclusief Banden </t>
  </si>
  <si>
    <t>Reparatie basistarief </t>
  </si>
  <si>
    <t>Herbst appliance </t>
  </si>
  <si>
    <t xml:space="preserve">Schisisplaat, passief </t>
  </si>
  <si>
    <t>Schisiplaat, actief </t>
  </si>
  <si>
    <t xml:space="preserve">Spring retainer standaard </t>
  </si>
  <si>
    <t xml:space="preserve">Spring retainer inclusief set-up </t>
  </si>
  <si>
    <t xml:space="preserve">Standaard band (exclusief attachement) </t>
  </si>
  <si>
    <t>Quad-helix, exclusief banden </t>
  </si>
  <si>
    <t>Palatinale bar gesoldeerd </t>
  </si>
  <si>
    <t xml:space="preserve">Goshqarian bar exclusief banden </t>
  </si>
  <si>
    <t xml:space="preserve">Linguale boog exclusief banden </t>
  </si>
  <si>
    <t xml:space="preserve">Lipbumper exclusief banden </t>
  </si>
  <si>
    <t>Lipbumper met individuele kunstharschild (exclusief banden)</t>
  </si>
  <si>
    <t xml:space="preserve">Headgear/face bow </t>
  </si>
  <si>
    <t xml:space="preserve">Basisapparaat voor boven- of onderkaak </t>
  </si>
  <si>
    <t>Extra draaddeel per stuk </t>
  </si>
  <si>
    <t xml:space="preserve">Reparatie draaddeel Crozat </t>
  </si>
  <si>
    <t xml:space="preserve">Gipsmodel Gipsmodel, zijnde geen werkmodel (behalve voor individuele lepel) Zoals tegenbeet, voorlopig model, voorbeeld model, etc. Gipssoort klasse: 1 of 2 </t>
  </si>
  <si>
    <t>Stonemodel Stonemodel, werkmodel geschikt om werkstuk op te persen. Gipssoort klasse: 2 of 3 </t>
  </si>
  <si>
    <t>Superhard gipsmodel Superhard gipsmodel. Model waarin tenminste de tandboog is uitgegoten in stompenmeteriaal. Gipssoort: klasse 4 </t>
  </si>
  <si>
    <t>Meegeleverd model van voet voorzien </t>
  </si>
  <si>
    <t>Duplicaatmodel (uit alginaat of gel) </t>
  </si>
  <si>
    <t>Precisie duplicaatmodel (uit siliconen) </t>
  </si>
  <si>
    <t>Model monteren in eenvoudige articulator </t>
  </si>
  <si>
    <t>Model monteren in middelwaarde articulator, bijv Balance, Rational, Dentatus, Condylator of vergelijkbaar type </t>
  </si>
  <si>
    <t>Model monteren in meervoudig instelbare atriculator, bijv Denar, Panadent, Stuart of vergelijkbaar type </t>
  </si>
  <si>
    <t>Model monteren volgens intra orale registratie </t>
  </si>
  <si>
    <t>Bovenframe alleen kiezen </t>
  </si>
  <si>
    <t>Bovenframe tanden of tanden &amp; kiezen </t>
  </si>
  <si>
    <t>Onderframe alleen kiezen </t>
  </si>
  <si>
    <t>Onderframe tanden of tanden &amp; kiezen </t>
  </si>
  <si>
    <t>Backing frontelement </t>
  </si>
  <si>
    <t>Kauwvlak </t>
  </si>
  <si>
    <t>Dummy, massief of met venster voor kunsstof </t>
  </si>
  <si>
    <t xml:space="preserve">Meerprijs ieder anker in combinatie met kronen Combinatie met kronen betreft ankers bestemd voor gefreesde verankeringen </t>
  </si>
  <si>
    <t>Metalen tuber versterking </t>
  </si>
  <si>
    <t xml:space="preserve">Een gegoten metalen tuberversterking welke in de kunststof geperst wordt teneinde ter plaatse breuk te voorkomen. Gegoten 3/4 anker </t>
  </si>
  <si>
    <t xml:space="preserve">Soldeerplaats (eerste) exclusief soldeer </t>
  </si>
  <si>
    <t xml:space="preserve">Soldeerplaats (ieder volgende) exclusief soldeer </t>
  </si>
  <si>
    <t>Extensie aan bestaand frame (eerste) </t>
  </si>
  <si>
    <t xml:space="preserve">Extensie aan bestaand frame (ieder volgende) </t>
  </si>
  <si>
    <t xml:space="preserve">Montage slot aan frame </t>
  </si>
  <si>
    <t xml:space="preserve">Montage stegdeel aan frame </t>
  </si>
  <si>
    <t>Montage kroon aan frame</t>
  </si>
  <si>
    <t>Gipsmodel Gipsmodel, zijnde geen werkmodel (behalve voor individuele lepel) Zoals tegenbeet, voorlopig model, voorbeeld model, etc. Gipssoort klasse: 1 of 2 </t>
  </si>
  <si>
    <t>Stonemodel, tegenmodel voor kroon- en brugwerk </t>
  </si>
  <si>
    <t>Superhard gipsmodel Superhard gipsmodel. Model waarin tenminste de tandboog is uitgegoten in stompenmeteriaal. Gipssoort: klasse 4 Meegeleverd model trimmen </t>
  </si>
  <si>
    <t>Zaagmodel </t>
  </si>
  <si>
    <t>Stomp </t>
  </si>
  <si>
    <t>Vuurvaste stomp </t>
  </si>
  <si>
    <t>Stompen inkerven </t>
  </si>
  <si>
    <t xml:space="preserve">Model uit individuele lepel betand </t>
  </si>
  <si>
    <t xml:space="preserve">Stomp terugplaatsen in afdruk </t>
  </si>
  <si>
    <t xml:space="preserve">Soft-tissue model (inclusief materiaal) </t>
  </si>
  <si>
    <t>Opbouw direct </t>
  </si>
  <si>
    <t>Opbouw indirect </t>
  </si>
  <si>
    <t>Wortelkap met stift (bijv Richmondkap)</t>
  </si>
  <si>
    <t>Fixatie/slijpkap </t>
  </si>
  <si>
    <t>Telescoopkap/conuskap </t>
  </si>
  <si>
    <t>Opbouw met nasteekbare stift </t>
  </si>
  <si>
    <t>Opbouw onder bestaande kroon </t>
  </si>
  <si>
    <t>Directe inlay niet afgewerkt </t>
  </si>
  <si>
    <t>Directe inlay afgewerkt </t>
  </si>
  <si>
    <t>Indirecte inlay </t>
  </si>
  <si>
    <t>Pinledge inlay </t>
  </si>
  <si>
    <t xml:space="preserve">Inlay aan opgebakken brugdeel (inclusief solderen) </t>
  </si>
  <si>
    <t>Kroon </t>
  </si>
  <si>
    <t>Stiftkroon </t>
  </si>
  <si>
    <t>Telescoopkroon/conuskroon </t>
  </si>
  <si>
    <t>Kroon aan opgebakken brugdeel (inclusief solderen) </t>
  </si>
  <si>
    <t>Pinledge kroon </t>
  </si>
  <si>
    <t>Toeslag kroon onder bestaand frame-anker </t>
  </si>
  <si>
    <t>Dummy massief </t>
  </si>
  <si>
    <t>Occlusale steun/extensie; alleen ten behoeve van nieuwe kroon</t>
  </si>
  <si>
    <t xml:space="preserve">Gemodelleerd slot (inclusief nafrezen) </t>
  </si>
  <si>
    <t>Kroon voor opbakporselein/kunststof, in combinatie met 5211 of 5401</t>
  </si>
  <si>
    <t>Stiftkroon voor opbakporselein/kunsstof, i.c.m. 5211 of 5401</t>
  </si>
  <si>
    <t>Brugdeel voor opbakporselein/kunststof, i.c.m. 5213 of 5403</t>
  </si>
  <si>
    <t xml:space="preserve">Deckgold extra per deel </t>
  </si>
  <si>
    <t>Etsbrugvleugel/parospalkdeel </t>
  </si>
  <si>
    <t>Perforeren etsbrugvleugel </t>
  </si>
  <si>
    <t>Etsbrugdummy voor opbakken/kunststof, in combinatie met 5412</t>
  </si>
  <si>
    <t>Vertinnen/Etsen; per werkstuk </t>
  </si>
  <si>
    <t xml:space="preserve">Silaniseren/opaqueren, per werkstuk </t>
  </si>
  <si>
    <t xml:space="preserve">Vergulden per deel (inclusief goud) </t>
  </si>
  <si>
    <t>Frezen per deel </t>
  </si>
  <si>
    <t xml:space="preserve">Steg frezen per millimeter </t>
  </si>
  <si>
    <t xml:space="preserve">Uitzuren kroon/brugwerk; per werkstuk </t>
  </si>
  <si>
    <t>Soldeer-/verbindingsplaats </t>
  </si>
  <si>
    <t>Ovensoldeerplaats </t>
  </si>
  <si>
    <t>Lasersoldering </t>
  </si>
  <si>
    <t>Harden metaal </t>
  </si>
  <si>
    <t xml:space="preserve">Monteren/stellen sloten met behulp van parallellometer </t>
  </si>
  <si>
    <t xml:space="preserve">Raderen per element </t>
  </si>
  <si>
    <t>Vol porseleinen frontkroon ( onder andere jacket) </t>
  </si>
  <si>
    <t xml:space="preserve">Vol porseleinen pré-/molaar kroon </t>
  </si>
  <si>
    <t>Vol porseleinen front brugdeel </t>
  </si>
  <si>
    <t xml:space="preserve">Vol porseleinen kroon op gesinterde kap </t>
  </si>
  <si>
    <t xml:space="preserve">Vol porseleinen brugdeel op gesinterde kap </t>
  </si>
  <si>
    <t xml:space="preserve">Porseleinen facing (exclusief etsen) </t>
  </si>
  <si>
    <t xml:space="preserve">Porseleinen inlay/onlay </t>
  </si>
  <si>
    <t>Kunststof venster </t>
  </si>
  <si>
    <t>Kunststof kroon op metaalskelet, in combinatie met 4401 of 4402</t>
  </si>
  <si>
    <t xml:space="preserve">Kunststof brugdeel op metaalskelet, in combinatie met 4403 </t>
  </si>
  <si>
    <t>Kunststof kroon </t>
  </si>
  <si>
    <t>Kunststof inlay </t>
  </si>
  <si>
    <t>Kunststof noodkroon/-brug per deel (inclusief kap) </t>
  </si>
  <si>
    <t xml:space="preserve">Kunststof element in prothese ( individueel gemodelleerd) </t>
  </si>
  <si>
    <t>Porseleinen voor opbakkroon, in combinatie met 4401 of 4402</t>
  </si>
  <si>
    <t>Porseleinen voor opbakbrugdeel, in combinatie met 4403</t>
  </si>
  <si>
    <t xml:space="preserve">Opbakporselein voor etsbrugdummy, in combinatie met 4503 </t>
  </si>
  <si>
    <t xml:space="preserve">Toeslag voor schouderporselein </t>
  </si>
  <si>
    <t>Aanbrengen kleurkarakterisering per element </t>
  </si>
  <si>
    <t xml:space="preserve">Toeslag modelleren porseleinen voor bestaand frame anker </t>
  </si>
  <si>
    <t xml:space="preserve">Opbakporselein op frame per deel </t>
  </si>
  <si>
    <t xml:space="preserve">Etsen per porseleinen deel </t>
  </si>
  <si>
    <t>Bijbakken. Te declareren per uur met een maximum van U10 per uur. Het bedrag U10 is </t>
  </si>
  <si>
    <t xml:space="preserve">Kleur veranderen. Te declareren per uur met een maximum van U10 per uur. Het bedrag U10 is </t>
  </si>
  <si>
    <t xml:space="preserve">Superhard gipsmodel </t>
  </si>
  <si>
    <t xml:space="preserve">Proefopstelling per element </t>
  </si>
  <si>
    <t xml:space="preserve">Proefwasmodellatie per element </t>
  </si>
  <si>
    <t>Richtstift ten behoeve kunststofplaat per stuk </t>
  </si>
  <si>
    <t xml:space="preserve">Hulpdelen plaatsen in afdruk, per stuk </t>
  </si>
  <si>
    <t>Model monteren in middelwaarde articulator </t>
  </si>
  <si>
    <t>Model monteren in meervoudig instelbare articulator</t>
  </si>
  <si>
    <t xml:space="preserve">Opst./persen/gieten/inject./afwerken op suprastructuur </t>
  </si>
  <si>
    <t>Surgical guide/boorplaat </t>
  </si>
  <si>
    <t xml:space="preserve">Röntgendiagnoseplaat (inclusief kogeltjes) </t>
  </si>
  <si>
    <t xml:space="preserve">Röntgendiagnoseplaat ten behoeve van CT scan Als 6201 echter dan voorzien van 8 tot 12 metaalloze lasdraden </t>
  </si>
  <si>
    <t>Confectie opbouw bewerken </t>
  </si>
  <si>
    <t xml:space="preserve">Implantaatopbouw (gegoten) </t>
  </si>
  <si>
    <t xml:space="preserve">Implantaatkroon verschroefbaar (vol metaal) </t>
  </si>
  <si>
    <t xml:space="preserve">Dummy (massief) </t>
  </si>
  <si>
    <t>Brugdeel voor opbakken, zie 4403 echter in combinatie met verschroefbare brugdelen </t>
  </si>
  <si>
    <t xml:space="preserve">Implanteren brugdeel verschroefbaar voor opbakken </t>
  </si>
  <si>
    <t>Porselein aanbrengen op kroon </t>
  </si>
  <si>
    <t>Porselein aanbrengen op brugdeel </t>
  </si>
  <si>
    <t xml:space="preserve">Implantaat toeslag; eenmalig per werkstuk per implantaat </t>
  </si>
  <si>
    <t xml:space="preserve">Soldeerplaats (volgende) exclusief soldeer </t>
  </si>
  <si>
    <t xml:space="preserve">Stellen slot met behulp van parallellometer </t>
  </si>
  <si>
    <t xml:space="preserve">Monteren slot/steg aan impl. slot </t>
  </si>
  <si>
    <t>Front elementen (Porcelelein front elementen sets (6st))</t>
  </si>
  <si>
    <t>Kiezen (Porseleinen kiezen sets (8st))</t>
  </si>
  <si>
    <t>Tanden (Proselein fornt element per stuk)</t>
  </si>
  <si>
    <t>Kiezen (Porceleinen kiezen per stuk)</t>
  </si>
  <si>
    <t>Tanden (Kunststof front elementen sets (6st))</t>
  </si>
  <si>
    <t>Kiezen (Kunststof kiezen per set (8st))</t>
  </si>
  <si>
    <t>Tanden (Kunststof front elementen per stuk)</t>
  </si>
  <si>
    <t>Kiezen (Kunststof kiezen per stuk)</t>
  </si>
  <si>
    <t>Onedele legeringen </t>
  </si>
  <si>
    <t xml:space="preserve">Edele legeringen Au percentage lager dan 10% </t>
  </si>
  <si>
    <t xml:space="preserve">Edele legeringen Au percentages van 10% tot 25% </t>
  </si>
  <si>
    <t xml:space="preserve">Edele legeringen Au percentages van 25% tot 50% </t>
  </si>
  <si>
    <t xml:space="preserve">Edele legeringen Au percentages van 50% tot 60% </t>
  </si>
  <si>
    <t xml:space="preserve">Edele legeringen Au percentages van 60% tot 70% </t>
  </si>
  <si>
    <t xml:space="preserve">Edele legeringen Au percentages van 70% tot 80% </t>
  </si>
  <si>
    <t xml:space="preserve">Edele legeringen Au percentages boven 80% </t>
  </si>
  <si>
    <t xml:space="preserve">Diverse materialen </t>
  </si>
  <si>
    <t>C Prothese</t>
  </si>
  <si>
    <t>Volle boven en onderprothese methode A</t>
  </si>
  <si>
    <t>Model monteren in eenvoudige articulator</t>
  </si>
  <si>
    <t>Model monteren in middelwaard articulator, bijvoorbeeld Balance, Rational, Denatus, Condylator of vergelijkbaar type</t>
  </si>
  <si>
    <t>Individuele lepel microform . Microform lepel, thermoplastische dieptreklepel voorzien van handvat of waswal </t>
  </si>
  <si>
    <t xml:space="preserve">Model uit individuele lepel; onbetand </t>
  </si>
  <si>
    <t>Bleelepel </t>
  </si>
  <si>
    <t>Individuele modellatie (per boven of onder) . Volledige individueel gemodelleerde prothese volgens specifieke wensen patiënt</t>
  </si>
  <si>
    <t>Opnieuw opstellen</t>
  </si>
  <si>
    <t>Verwerken meegeleverde kiezen per stel</t>
  </si>
  <si>
    <t>Set-up per element</t>
  </si>
  <si>
    <t>Set-up </t>
  </si>
  <si>
    <t>Open schroef</t>
  </si>
  <si>
    <t>Microschroef </t>
  </si>
  <si>
    <t>Zadels vergulden (per zadel)</t>
  </si>
  <si>
    <t>Badvergulden 1 anker</t>
  </si>
  <si>
    <t>Badvergulden volgend anker</t>
  </si>
  <si>
    <t>Vergulden per anker, opgesoldeerd inclusief edelmetaal</t>
  </si>
  <si>
    <t>Partiële omslijping</t>
  </si>
  <si>
    <t>Inlay in prothese element</t>
  </si>
  <si>
    <t>Verschroefbare kunststof lepel met beetwal . Kunststof lepel met beetwal (Met daarin gemonteerde implantaat onderdelen) die vstgeschroef kan worden op implantaten.</t>
  </si>
  <si>
    <t>Implanteren kroon verschroefbaar voor opbakken, solitaire verschroefbare kroon</t>
  </si>
  <si>
    <t>Gevlochten draadversterking  </t>
  </si>
  <si>
    <t>Draadversterking  </t>
  </si>
  <si>
    <t>Knopanker  </t>
  </si>
  <si>
    <t>Draad-/steekanker  </t>
  </si>
  <si>
    <t>Kruisanker  </t>
  </si>
  <si>
    <t>Roach anker  </t>
  </si>
  <si>
    <t>Roach anker goud (inclusief Edelmetaal)  </t>
  </si>
  <si>
    <t>Occlusale steun  </t>
  </si>
  <si>
    <t>Gaas-/draadversterking (kleiner dan 1/3 palatum)  </t>
  </si>
  <si>
    <t>Gaasversterking  </t>
  </si>
  <si>
    <t>Meerkleurig persen  </t>
  </si>
  <si>
    <t>Trasparant palatum  </t>
  </si>
  <si>
    <t>Persen/gieten/injecteren niet afwerken  </t>
  </si>
  <si>
    <t>Afwerken na persen/gieten/injecteren  </t>
  </si>
  <si>
    <t>Reoccluderen + inslijpen per boven of onder, modellen na persen terugplaatsen  </t>
  </si>
  <si>
    <t>Reoccluderen + inslijpen partieel, modellen na persen  terugplaatsen  </t>
  </si>
  <si>
    <t xml:space="preserve">Gipsmodel  Gipsmodel, zijnde geen werkmodel (behalve voor individuele lepel). Zoals tegenbeet, voorlopig model, voorbeeld model etc. Gipssoort: klasse 1 of 2 </t>
  </si>
  <si>
    <t>Afdrukhulpdeel (drukknop)</t>
  </si>
  <si>
    <t>Drukknopmatrix</t>
  </si>
  <si>
    <t>Drukknopabutment</t>
  </si>
  <si>
    <t>Schroef tbv steg</t>
  </si>
  <si>
    <t>V</t>
  </si>
  <si>
    <t>Volle plaat / metalen basisplaat ter versterking</t>
  </si>
  <si>
    <t>Gefreesde steg op 2 impl</t>
  </si>
  <si>
    <t>Afdrukhulpdeel (steg)</t>
  </si>
  <si>
    <t>Modelanaloog (steg)</t>
  </si>
  <si>
    <t>Modelanaloog (drukknop)</t>
  </si>
  <si>
    <t xml:space="preserve">Rebasing met randcorrectie. </t>
  </si>
  <si>
    <t>Ruiter per mm</t>
  </si>
  <si>
    <t>Meerprijs gefreesde steg op 3 impl</t>
  </si>
  <si>
    <t>Meerprijs gefreesde steg op 4 impl</t>
  </si>
  <si>
    <t>Meerprijs gefreesde steg per deel</t>
  </si>
  <si>
    <t>Kunstharslepel ten behoeve van implantaat</t>
  </si>
  <si>
    <t>Extra: Per immediaat element met max van 6 per kaak</t>
  </si>
  <si>
    <t>Omvormen volledige onderprothese op 2 impl / 2 drukknoppen</t>
  </si>
  <si>
    <t>Omvormen volledige onderprothese op 2 impl / 1 steg (incl. eventuele distale extensies)</t>
  </si>
  <si>
    <t>Rebasen op 2 impl / drukknoppen</t>
  </si>
  <si>
    <t>Rebasen op 2 impl / steg</t>
  </si>
  <si>
    <t>Implantaattoeslag (6490) is niet declarabel bij rebasingen en reparaties van implantaatgedragen prothetiek.</t>
  </si>
  <si>
    <t>Extra (indien van toepassing): Weekblijvende basis</t>
  </si>
  <si>
    <t>Extra (indien van toepassing): Overkapping per element</t>
  </si>
  <si>
    <t>Extra (indien van toepassing): Metalen basisplaat ter versterking</t>
  </si>
  <si>
    <t>Extra (indien van toepassing): Metalen tuber versterking</t>
  </si>
  <si>
    <t>Extra (indien van toepassing): Intra orale registratie (alleen voor volledige prothese boven- en onderkaak)</t>
  </si>
  <si>
    <t>Extra (indien van toepassing): Reparatie/vervangen ruiter bij 2 impl / steg incl eventuele extensies</t>
  </si>
  <si>
    <t>Extra (indien van toepassing): Reparatie/vervangen ruiters voor elke extra steg of stegdeel incl eventuele extensies</t>
  </si>
  <si>
    <t>Extra (indien van toepassing): Reparatie/vervangen matrix per drukknop (daadwerkelijk kosten met maximum van)</t>
  </si>
  <si>
    <t>Voor de kosten van de drukknop wordt Straumann als referentie gebruikt. Betreft daadwerkelijk kosten met maximum van.</t>
  </si>
  <si>
    <t>Individuele modelatie (1455) is akkoord voor duurzame conventionele en implantologische prothetiek. Voor immediaat protheses en noodprotheses is deze code niet declarabel.</t>
  </si>
  <si>
    <t>Bij de volledige prothese onder en bovenkaak is de intraorale registratie een extra toevoeging. Uitsluitend te declareren indien ook uitgevoerd.</t>
  </si>
  <si>
    <t>Voor de kosten van de steg wordt Straumann als referentie gebruikt (gefreesde steg op 2 impl incl meegeleverde schroeven met additioneel 21% btw en 20% opslag tbv handeling, service en garantieregelingen).</t>
  </si>
  <si>
    <t>Voor de kosten van de uitbreiding van de steg wordt Strauman als referentie gebruikt (gefreesde steg op 4 impl incl meegeleverde schroeven - gefreesde steg op 2 impl inl meegeleverde schroeven / 2 met additioneel 21% btw en 20% opslag tbv handeling, service en garantieregelingen).</t>
  </si>
  <si>
    <t>Afdrukhulpdeel (9959) is al betaald en daarom niet meer declarabel bij implantaatgedragen prothetiek met drukknoppen.</t>
  </si>
  <si>
    <t>Extra (indien van toepassing): Intra orale registratie</t>
  </si>
  <si>
    <t>Volledige prothese bovenkaak op 4 impl / 2 x 1 Steggen ( incl. evt. distale extensies) (excl. evt. intraorale reg.)</t>
  </si>
  <si>
    <t>Volledige prothese bovenkaak conventioneel en onderkaak op 2 impl / 2 drukknoppen (excl. evt. intraorale reg.)</t>
  </si>
  <si>
    <t>Volledige prothese bovenkaak op 2 impl / 2 drukknoppen (excl. evt. intraorale reg.)</t>
  </si>
  <si>
    <t>Volledige prothese onderkaak op 2 impl / 2 drukknoppen (excl. evt. intraorale reg.)</t>
  </si>
  <si>
    <t>Volledige prothese onderkaak op 2 impl / 1 steg ( incl. evt. distale extensies) (excl. evt. intraorale reg.)</t>
  </si>
  <si>
    <t>Bij de implantaatgedragen prothetiek is de intraorale registratie een extra toevoeging. Uitsluitend te declareren indien ook uitgevoerd.</t>
  </si>
  <si>
    <t>Uit overleg met ONT komen de volgende punten:</t>
  </si>
  <si>
    <t>Volledige prothese bovenkaak conventioneel en onderkaak op 2 impl / 1 steg (incl. evt. distale extensies) (excl. evt. intraorale reg.)</t>
  </si>
  <si>
    <t>Eerste stegdeel, inclusief schroeven en inclusief extensies (daadwerkelijke kosten met maximum van)</t>
  </si>
  <si>
    <t>Elke volgende uitbreiding van dezelfde steg, inclusief schroef (daadwerkelijke kosten met maximum van)</t>
  </si>
  <si>
    <t>Badvergulden frame</t>
  </si>
  <si>
    <t>Laserlassen</t>
  </si>
  <si>
    <t>*</t>
  </si>
  <si>
    <t xml:space="preserve">* </t>
  </si>
  <si>
    <t>**</t>
  </si>
  <si>
    <t>048.124</t>
  </si>
  <si>
    <t>048.010</t>
  </si>
  <si>
    <t>048.414</t>
  </si>
  <si>
    <t>toelichting</t>
  </si>
  <si>
    <t>048,439</t>
  </si>
  <si>
    <t>048,109/2</t>
  </si>
  <si>
    <t>048,456</t>
  </si>
  <si>
    <t>048,197V4/4</t>
  </si>
  <si>
    <t>Omvormen volledige onderprothese op 4 impl / 2 steg (incl. eventuele distale extensies)</t>
  </si>
  <si>
    <t>Q1002</t>
  </si>
  <si>
    <t>Q1104</t>
  </si>
  <si>
    <t>Q1152</t>
  </si>
  <si>
    <t>Q1253</t>
  </si>
  <si>
    <t>Q1053</t>
  </si>
  <si>
    <t>Q1251</t>
  </si>
  <si>
    <t>Q1340</t>
  </si>
  <si>
    <t>Q1455</t>
  </si>
  <si>
    <t>Q1540</t>
  </si>
  <si>
    <t>Q1774</t>
  </si>
  <si>
    <t>Q106</t>
  </si>
  <si>
    <t>Q9306</t>
  </si>
  <si>
    <t>Q9358</t>
  </si>
  <si>
    <t>Q1225</t>
  </si>
  <si>
    <t>Q1202</t>
  </si>
  <si>
    <t>Q1061</t>
  </si>
  <si>
    <t>Q1410</t>
  </si>
  <si>
    <t>Q1771</t>
  </si>
  <si>
    <t>Q1768</t>
  </si>
  <si>
    <t>Q3207</t>
  </si>
  <si>
    <t>Q3401</t>
  </si>
  <si>
    <t>Q0001</t>
  </si>
  <si>
    <t>Q0011</t>
  </si>
  <si>
    <t>Q0021</t>
  </si>
  <si>
    <t>Q0101</t>
  </si>
  <si>
    <t>Q0103</t>
  </si>
  <si>
    <t>Q0105</t>
  </si>
  <si>
    <t>Q0107</t>
  </si>
  <si>
    <t>Q0120</t>
  </si>
  <si>
    <t>Q0121</t>
  </si>
  <si>
    <t>Q0201</t>
  </si>
  <si>
    <t>Q0202</t>
  </si>
  <si>
    <t>Q0501</t>
  </si>
  <si>
    <t>Q0502</t>
  </si>
  <si>
    <t>Q0503</t>
  </si>
  <si>
    <t>Q0515</t>
  </si>
  <si>
    <t>Q0551</t>
  </si>
  <si>
    <t>Q0552</t>
  </si>
  <si>
    <t>Q0553</t>
  </si>
  <si>
    <t>Q0701</t>
  </si>
  <si>
    <t>Q0702</t>
  </si>
  <si>
    <t>Q0703</t>
  </si>
  <si>
    <t>Q0704</t>
  </si>
  <si>
    <t>Q0801</t>
  </si>
  <si>
    <t>Q0802</t>
  </si>
  <si>
    <t>Q0815</t>
  </si>
  <si>
    <t>Q0816</t>
  </si>
  <si>
    <t>Q0851</t>
  </si>
  <si>
    <t>Q0901</t>
  </si>
  <si>
    <t>Q0902</t>
  </si>
  <si>
    <t>Q0903</t>
  </si>
  <si>
    <t>Q0911</t>
  </si>
  <si>
    <t>Q0912</t>
  </si>
  <si>
    <t>Q0913</t>
  </si>
  <si>
    <t>Q0961</t>
  </si>
  <si>
    <t>Q0962</t>
  </si>
  <si>
    <t>Q1001</t>
  </si>
  <si>
    <t>Q1003</t>
  </si>
  <si>
    <t>Q1004</t>
  </si>
  <si>
    <t>Q1005</t>
  </si>
  <si>
    <t>Q1022</t>
  </si>
  <si>
    <t>Q1023</t>
  </si>
  <si>
    <t>Q1052</t>
  </si>
  <si>
    <t>Q1054</t>
  </si>
  <si>
    <t>Q1062</t>
  </si>
  <si>
    <t>Q1101</t>
  </si>
  <si>
    <t>Q1102</t>
  </si>
  <si>
    <t>Q1103</t>
  </si>
  <si>
    <t>Q1105</t>
  </si>
  <si>
    <t>Q1106</t>
  </si>
  <si>
    <t>Q1107</t>
  </si>
  <si>
    <t>Q1116</t>
  </si>
  <si>
    <t>Q1118</t>
  </si>
  <si>
    <t>Q1154</t>
  </si>
  <si>
    <t>Q1256</t>
  </si>
  <si>
    <t>Q1320</t>
  </si>
  <si>
    <t>Q1330</t>
  </si>
  <si>
    <t>Q1370</t>
  </si>
  <si>
    <t>Q1380</t>
  </si>
  <si>
    <t>Q1390</t>
  </si>
  <si>
    <t>Q1401</t>
  </si>
  <si>
    <t>Q1402</t>
  </si>
  <si>
    <t>Q1405</t>
  </si>
  <si>
    <t>Q1420</t>
  </si>
  <si>
    <t>Q1462</t>
  </si>
  <si>
    <t>Q1465</t>
  </si>
  <si>
    <t>Q1466</t>
  </si>
  <si>
    <t>Q1475</t>
  </si>
  <si>
    <t>Q1520</t>
  </si>
  <si>
    <t>Q1530</t>
  </si>
  <si>
    <t>Q1570</t>
  </si>
  <si>
    <t>Q1580</t>
  </si>
  <si>
    <t>Q1590</t>
  </si>
  <si>
    <t>Q1701</t>
  </si>
  <si>
    <t>Q1702</t>
  </si>
  <si>
    <t>Q1703</t>
  </si>
  <si>
    <t>Q1704</t>
  </si>
  <si>
    <t>Q1705</t>
  </si>
  <si>
    <t>Q1706</t>
  </si>
  <si>
    <t>Q1707</t>
  </si>
  <si>
    <t>Q1708</t>
  </si>
  <si>
    <t>Q1711</t>
  </si>
  <si>
    <t>Q1715</t>
  </si>
  <si>
    <t>Q1716</t>
  </si>
  <si>
    <t>Q1720</t>
  </si>
  <si>
    <t>Q1721</t>
  </si>
  <si>
    <t>Q1724</t>
  </si>
  <si>
    <t>Q1751</t>
  </si>
  <si>
    <t>Q1765</t>
  </si>
  <si>
    <t>Q1766</t>
  </si>
  <si>
    <t>Q1775</t>
  </si>
  <si>
    <t>Q1810</t>
  </si>
  <si>
    <t>Q1811</t>
  </si>
  <si>
    <t>Q1812</t>
  </si>
  <si>
    <t>Q1813</t>
  </si>
  <si>
    <t>Q1814</t>
  </si>
  <si>
    <t>Q1815</t>
  </si>
  <si>
    <t>Q1816</t>
  </si>
  <si>
    <t>Q1817</t>
  </si>
  <si>
    <t>Q1818</t>
  </si>
  <si>
    <t>Q1834</t>
  </si>
  <si>
    <t>Q1840</t>
  </si>
  <si>
    <t>Q1841</t>
  </si>
  <si>
    <t>Q1850</t>
  </si>
  <si>
    <t>Q1855</t>
  </si>
  <si>
    <t>Q1860</t>
  </si>
  <si>
    <t>Q1870</t>
  </si>
  <si>
    <t>Q1871</t>
  </si>
  <si>
    <t>Q1901</t>
  </si>
  <si>
    <t>Q1902</t>
  </si>
  <si>
    <t>Q1907</t>
  </si>
  <si>
    <t>Q1908</t>
  </si>
  <si>
    <t>Q1909</t>
  </si>
  <si>
    <t>Q1911</t>
  </si>
  <si>
    <t>Q1917</t>
  </si>
  <si>
    <t>Q1920</t>
  </si>
  <si>
    <t>Q1951</t>
  </si>
  <si>
    <t>Q1952</t>
  </si>
  <si>
    <t>Q2001</t>
  </si>
  <si>
    <t>Q2002</t>
  </si>
  <si>
    <t>Q2003</t>
  </si>
  <si>
    <t>Q2004</t>
  </si>
  <si>
    <t>Q2005</t>
  </si>
  <si>
    <t>Q2006</t>
  </si>
  <si>
    <t>Q2007</t>
  </si>
  <si>
    <t>Q2008</t>
  </si>
  <si>
    <t>Q2009</t>
  </si>
  <si>
    <t>Q2010</t>
  </si>
  <si>
    <t>Q2011</t>
  </si>
  <si>
    <t>Q2012</t>
  </si>
  <si>
    <t>Q2013</t>
  </si>
  <si>
    <t>Q2015</t>
  </si>
  <si>
    <t>Q2020</t>
  </si>
  <si>
    <t>Q2101</t>
  </si>
  <si>
    <t>Q2102</t>
  </si>
  <si>
    <t>Q2103</t>
  </si>
  <si>
    <t>Q2104</t>
  </si>
  <si>
    <t>Q2105</t>
  </si>
  <si>
    <t>Q2106</t>
  </si>
  <si>
    <t>Q2107</t>
  </si>
  <si>
    <t>Q2108</t>
  </si>
  <si>
    <t>Q2201</t>
  </si>
  <si>
    <t>Q2202</t>
  </si>
  <si>
    <t>Q2203</t>
  </si>
  <si>
    <t>Q2204</t>
  </si>
  <si>
    <t>Q2205</t>
  </si>
  <si>
    <t>Q2206</t>
  </si>
  <si>
    <t>Q2207</t>
  </si>
  <si>
    <t>Q2208</t>
  </si>
  <si>
    <t>Q2209</t>
  </si>
  <si>
    <t>Q2214</t>
  </si>
  <si>
    <t>Q2301</t>
  </si>
  <si>
    <t>Q2302</t>
  </si>
  <si>
    <t>Q2303</t>
  </si>
  <si>
    <t>Q2304</t>
  </si>
  <si>
    <t>Q2305</t>
  </si>
  <si>
    <t>Q2306</t>
  </si>
  <si>
    <t>Q2307</t>
  </si>
  <si>
    <t>Q2308</t>
  </si>
  <si>
    <t>Q2309</t>
  </si>
  <si>
    <t>Q2310</t>
  </si>
  <si>
    <t>Q2311</t>
  </si>
  <si>
    <t>Q2312</t>
  </si>
  <si>
    <t>Q3001</t>
  </si>
  <si>
    <t>Q3002</t>
  </si>
  <si>
    <t>Q3003</t>
  </si>
  <si>
    <t>Q3004</t>
  </si>
  <si>
    <t>Q3005</t>
  </si>
  <si>
    <t>Q3022</t>
  </si>
  <si>
    <t>Q3023</t>
  </si>
  <si>
    <t>Q3053</t>
  </si>
  <si>
    <t>Q3054</t>
  </si>
  <si>
    <t>Q3061</t>
  </si>
  <si>
    <t>Q3062</t>
  </si>
  <si>
    <t>Q3201</t>
  </si>
  <si>
    <t>Q3202</t>
  </si>
  <si>
    <t>Q3203</t>
  </si>
  <si>
    <t>Q3204</t>
  </si>
  <si>
    <t>Q3221</t>
  </si>
  <si>
    <t>Q3222</t>
  </si>
  <si>
    <t>Q3223</t>
  </si>
  <si>
    <t>Q3241</t>
  </si>
  <si>
    <t>Q3402</t>
  </si>
  <si>
    <t>Q3701</t>
  </si>
  <si>
    <t>Q3702</t>
  </si>
  <si>
    <t>Q3703</t>
  </si>
  <si>
    <t>Q3704</t>
  </si>
  <si>
    <t>Q3711</t>
  </si>
  <si>
    <t>Q3810</t>
  </si>
  <si>
    <t>Q3820</t>
  </si>
  <si>
    <t>Q3821</t>
  </si>
  <si>
    <t>Q3822</t>
  </si>
  <si>
    <t>Q3823</t>
  </si>
  <si>
    <t>Q3826</t>
  </si>
  <si>
    <t>Q3951</t>
  </si>
  <si>
    <t>Q3952</t>
  </si>
  <si>
    <t>Q3953</t>
  </si>
  <si>
    <t>Q6002</t>
  </si>
  <si>
    <t>Q6003</t>
  </si>
  <si>
    <t>Q6052</t>
  </si>
  <si>
    <t>Q6053</t>
  </si>
  <si>
    <t>Q6113</t>
  </si>
  <si>
    <t>Q6115</t>
  </si>
  <si>
    <t>Q6116</t>
  </si>
  <si>
    <t>Q6118</t>
  </si>
  <si>
    <t>Q133</t>
  </si>
  <si>
    <t>Q6144</t>
  </si>
  <si>
    <t>Q6153</t>
  </si>
  <si>
    <t>Q6154</t>
  </si>
  <si>
    <t>Q6161</t>
  </si>
  <si>
    <t>Q6200</t>
  </si>
  <si>
    <t>Q6201</t>
  </si>
  <si>
    <t>Q6202</t>
  </si>
  <si>
    <t>Q6421</t>
  </si>
  <si>
    <t>Q6431</t>
  </si>
  <si>
    <t>Q6432</t>
  </si>
  <si>
    <t>Q6441</t>
  </si>
  <si>
    <t>Q6901</t>
  </si>
  <si>
    <t>Q6902</t>
  </si>
  <si>
    <t>Q6903</t>
  </si>
  <si>
    <t>Q6951</t>
  </si>
  <si>
    <t>Q6952</t>
  </si>
  <si>
    <t>Q9952</t>
  </si>
  <si>
    <t>Q9956</t>
  </si>
  <si>
    <t>Q9957</t>
  </si>
  <si>
    <t>Q9958</t>
  </si>
  <si>
    <t>Q9953</t>
  </si>
  <si>
    <t>Q9959</t>
  </si>
  <si>
    <t>Q9960</t>
  </si>
  <si>
    <t>Q9961</t>
  </si>
  <si>
    <t>Q9970</t>
  </si>
  <si>
    <t>Q9971</t>
  </si>
  <si>
    <t>Q9972</t>
  </si>
  <si>
    <t>Q9973</t>
  </si>
  <si>
    <t>Uitbreiding palatum</t>
  </si>
  <si>
    <t>Q3052</t>
  </si>
  <si>
    <t>Eerste drukknop abutment (daadwerkelijke kosten met maximum van)</t>
  </si>
  <si>
    <t>Elke volgende drukknop abutment (daadwerkelijke kosten met maximum van)</t>
  </si>
  <si>
    <t>Verwijderen en vervangen drukknop abutment (daadwerkelijke kosten met maximum van)</t>
  </si>
  <si>
    <t>Steggen zijn vrijgesteld van BTW en niet meer meegerekend, toegevoegd verzendkosten a € 9,90 buiten de opslag 20% voor handeling en service.</t>
  </si>
  <si>
    <t>Steggen zijn vrijgesteld van BTW en niet meer meegerekend, geen verzendkosten.</t>
  </si>
  <si>
    <t>Herstellen scheur</t>
  </si>
  <si>
    <t>Herstellen breuk</t>
  </si>
  <si>
    <t>Aantal impl</t>
  </si>
  <si>
    <t>incl intraorale reg.</t>
  </si>
  <si>
    <t>incl matrix vervangen</t>
  </si>
  <si>
    <t>incl reparatie ruiter</t>
  </si>
  <si>
    <t>Standaard premolaarband_x000B_</t>
  </si>
  <si>
    <t>Indirect bonding per element_x000B_</t>
  </si>
  <si>
    <t>Precisie duplicaatmodel_x000B_</t>
  </si>
  <si>
    <t>Stonemodel uit kunststof implantaat lepel_x000B_</t>
  </si>
  <si>
    <t>Q6402</t>
  </si>
  <si>
    <t>P020</t>
  </si>
  <si>
    <t>P021</t>
  </si>
  <si>
    <t>P022</t>
  </si>
  <si>
    <t>P042</t>
  </si>
  <si>
    <t>P023 2x</t>
  </si>
  <si>
    <t>P023</t>
  </si>
  <si>
    <t>P062</t>
  </si>
  <si>
    <t xml:space="preserve">Rebasen B of O indirect </t>
  </si>
  <si>
    <t>Tijdelijke volledige prothese boven- en onderkaak</t>
  </si>
  <si>
    <t>Tijdelijke volledige prothese boven</t>
  </si>
  <si>
    <t>Tijdelijke volledige prothese onder</t>
  </si>
  <si>
    <t>Volledige prothese boven- en onderkaak (immediaat)</t>
  </si>
  <si>
    <t>Volledige prothese bovenkaak (immediaat)</t>
  </si>
  <si>
    <t>Volledige prothese onderkaak (immediaat)</t>
  </si>
  <si>
    <t>Q1108</t>
  </si>
  <si>
    <t>Digitaal vervaardigde individuele lepel</t>
  </si>
  <si>
    <t xml:space="preserve"> J080</t>
  </si>
  <si>
    <r>
      <t xml:space="preserve"> </t>
    </r>
    <r>
      <rPr>
        <b/>
        <sz val="11"/>
        <color theme="1"/>
        <rFont val="Calibri"/>
        <family val="2"/>
        <scheme val="minor"/>
      </rPr>
      <t>J082</t>
    </r>
  </si>
  <si>
    <t>J081</t>
  </si>
  <si>
    <t>J080</t>
  </si>
  <si>
    <t>J082</t>
  </si>
  <si>
    <t>J070</t>
  </si>
  <si>
    <t>J071</t>
  </si>
  <si>
    <t>J072</t>
  </si>
  <si>
    <t>J073</t>
  </si>
  <si>
    <t>J083</t>
  </si>
  <si>
    <t>J084</t>
  </si>
  <si>
    <t>J085</t>
  </si>
  <si>
    <t>J109</t>
  </si>
  <si>
    <t>J100</t>
  </si>
  <si>
    <t>J101/102/103</t>
  </si>
  <si>
    <t>Beetplaat + waswal_x000B_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</si>
</sst>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 &quot;€&quot;\ * #,##0.00_ ;_ &quot;€&quot;\ * \-#,##0.00_ ;_ &quot;€&quot;\ * &quot;-&quot;??_ ;_ @_ "/>
    <numFmt numFmtId="164" formatCode="_-&quot;€&quot;* #,##0.00_-;_-&quot;€&quot;* #,##0.00\-;_-&quot;€&quot;* &quot;-&quot;??_-;_-@_-"/>
    <numFmt numFmtId="165" formatCode="0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rgb="FF000000"/>
      <name val="Calibri"/>
      <family val="2"/>
      <scheme val="minor"/>
    </font>
    <font>
      <b/>
      <sz val="14"/>
      <color rgb="FF1F497D"/>
      <name val="Calibri (Body)"/>
    </font>
    <font>
      <sz val="14"/>
      <color theme="1"/>
      <name val="Calibri (Body)"/>
    </font>
    <font>
      <b/>
      <sz val="14"/>
      <name val="Calibri (Body)"/>
    </font>
    <font>
      <sz val="14"/>
      <name val="Calibri (Body)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4"/>
      <color rgb="FFFF0000"/>
      <name val="Calibri (Body)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30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8">
    <xf numFmtId="0" fontId="0" fillId="0" borderId="0" xfId="0"/>
    <xf numFmtId="0" fontId="1" fillId="5" borderId="0" xfId="0" applyFont="1" applyFill="1"/>
    <xf numFmtId="2" fontId="1" fillId="2" borderId="1" xfId="0" applyNumberFormat="1" applyFont="1" applyFill="1" applyBorder="1"/>
    <xf numFmtId="0" fontId="1" fillId="2" borderId="1" xfId="0" applyFont="1" applyFill="1" applyBorder="1"/>
    <xf numFmtId="44" fontId="1" fillId="2" borderId="1" xfId="0" applyNumberFormat="1" applyFont="1" applyFill="1" applyBorder="1"/>
    <xf numFmtId="165" fontId="2" fillId="2" borderId="1" xfId="0" applyNumberFormat="1" applyFont="1" applyFill="1" applyBorder="1" applyAlignment="1">
      <alignment wrapText="1"/>
    </xf>
    <xf numFmtId="0" fontId="10" fillId="0" borderId="0" xfId="0" applyFont="1"/>
    <xf numFmtId="0" fontId="12" fillId="0" borderId="0" xfId="0" applyFont="1"/>
    <xf numFmtId="164" fontId="10" fillId="0" borderId="0" xfId="1" applyFont="1"/>
    <xf numFmtId="0" fontId="10" fillId="0" borderId="0" xfId="0" applyFont="1" applyAlignment="1">
      <alignment wrapText="1"/>
    </xf>
    <xf numFmtId="165" fontId="10" fillId="0" borderId="0" xfId="0" applyNumberFormat="1" applyFont="1"/>
    <xf numFmtId="44" fontId="0" fillId="0" borderId="0" xfId="0" applyNumberFormat="1" applyFont="1"/>
    <xf numFmtId="0" fontId="0" fillId="0" borderId="0" xfId="0" applyFont="1"/>
    <xf numFmtId="44" fontId="0" fillId="3" borderId="1" xfId="0" applyNumberFormat="1" applyFont="1" applyFill="1" applyBorder="1"/>
    <xf numFmtId="0" fontId="0" fillId="0" borderId="1" xfId="0" applyFont="1" applyBorder="1"/>
    <xf numFmtId="2" fontId="0" fillId="0" borderId="1" xfId="0" applyNumberFormat="1" applyFont="1" applyBorder="1"/>
    <xf numFmtId="44" fontId="0" fillId="0" borderId="1" xfId="0" applyNumberFormat="1" applyFont="1" applyBorder="1"/>
    <xf numFmtId="44" fontId="0" fillId="5" borderId="1" xfId="0" applyNumberFormat="1" applyFont="1" applyFill="1" applyBorder="1"/>
    <xf numFmtId="2" fontId="0" fillId="0" borderId="0" xfId="0" applyNumberFormat="1" applyFont="1"/>
    <xf numFmtId="165" fontId="0" fillId="5" borderId="0" xfId="0" applyNumberFormat="1" applyFont="1" applyFill="1"/>
    <xf numFmtId="165" fontId="0" fillId="0" borderId="1" xfId="0" applyNumberFormat="1" applyFont="1" applyBorder="1"/>
    <xf numFmtId="165" fontId="0" fillId="0" borderId="0" xfId="0" applyNumberFormat="1" applyFont="1" applyBorder="1"/>
    <xf numFmtId="165" fontId="0" fillId="0" borderId="0" xfId="0" applyNumberFormat="1" applyFont="1"/>
    <xf numFmtId="0" fontId="13" fillId="5" borderId="0" xfId="0" applyFont="1" applyFill="1" applyAlignment="1">
      <alignment vertical="center"/>
    </xf>
    <xf numFmtId="2" fontId="1" fillId="2" borderId="2" xfId="0" applyNumberFormat="1" applyFont="1" applyFill="1" applyBorder="1"/>
    <xf numFmtId="2" fontId="0" fillId="0" borderId="2" xfId="0" applyNumberFormat="1" applyFont="1" applyBorder="1"/>
    <xf numFmtId="0" fontId="13" fillId="0" borderId="0" xfId="0" applyFont="1" applyBorder="1"/>
    <xf numFmtId="0" fontId="13" fillId="5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9" fillId="0" borderId="1" xfId="0" applyFont="1" applyBorder="1" applyAlignment="1">
      <alignment wrapText="1" shrinkToFit="1"/>
    </xf>
    <xf numFmtId="165" fontId="9" fillId="0" borderId="1" xfId="0" applyNumberFormat="1" applyFont="1" applyBorder="1"/>
    <xf numFmtId="164" fontId="9" fillId="0" borderId="1" xfId="1" applyFont="1" applyBorder="1"/>
    <xf numFmtId="165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vertical="center"/>
    </xf>
    <xf numFmtId="164" fontId="10" fillId="0" borderId="1" xfId="1" applyFont="1" applyBorder="1"/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64" fontId="0" fillId="0" borderId="0" xfId="1" applyFont="1"/>
    <xf numFmtId="164" fontId="1" fillId="2" borderId="1" xfId="1" applyFont="1" applyFill="1" applyBorder="1"/>
    <xf numFmtId="164" fontId="0" fillId="0" borderId="1" xfId="1" applyFont="1" applyBorder="1"/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165" fontId="10" fillId="0" borderId="1" xfId="0" applyNumberFormat="1" applyFont="1" applyBorder="1"/>
    <xf numFmtId="44" fontId="0" fillId="0" borderId="1" xfId="0" applyNumberFormat="1" applyFont="1" applyFill="1" applyBorder="1"/>
    <xf numFmtId="0" fontId="1" fillId="0" borderId="0" xfId="0" applyFont="1"/>
    <xf numFmtId="164" fontId="0" fillId="5" borderId="0" xfId="1" applyFont="1" applyFill="1"/>
    <xf numFmtId="0" fontId="0" fillId="0" borderId="4" xfId="0" applyFont="1" applyBorder="1"/>
    <xf numFmtId="164" fontId="0" fillId="0" borderId="4" xfId="1" applyFont="1" applyBorder="1"/>
    <xf numFmtId="2" fontId="0" fillId="5" borderId="1" xfId="0" applyNumberFormat="1" applyFont="1" applyFill="1" applyBorder="1"/>
    <xf numFmtId="0" fontId="1" fillId="5" borderId="1" xfId="0" applyFont="1" applyFill="1" applyBorder="1"/>
    <xf numFmtId="164" fontId="0" fillId="5" borderId="1" xfId="1" applyFont="1" applyFill="1" applyBorder="1"/>
    <xf numFmtId="165" fontId="0" fillId="0" borderId="1" xfId="0" applyNumberFormat="1" applyFont="1" applyFill="1" applyBorder="1"/>
    <xf numFmtId="2" fontId="0" fillId="0" borderId="1" xfId="0" applyNumberFormat="1" applyFont="1" applyFill="1" applyBorder="1"/>
    <xf numFmtId="0" fontId="8" fillId="0" borderId="1" xfId="0" applyFont="1" applyFill="1" applyBorder="1"/>
    <xf numFmtId="165" fontId="0" fillId="5" borderId="5" xfId="0" applyNumberFormat="1" applyFont="1" applyFill="1" applyBorder="1"/>
    <xf numFmtId="0" fontId="1" fillId="5" borderId="6" xfId="0" applyFont="1" applyFill="1" applyBorder="1"/>
    <xf numFmtId="164" fontId="0" fillId="5" borderId="6" xfId="1" applyFont="1" applyFill="1" applyBorder="1"/>
    <xf numFmtId="44" fontId="0" fillId="5" borderId="2" xfId="0" applyNumberFormat="1" applyFont="1" applyFill="1" applyBorder="1"/>
    <xf numFmtId="165" fontId="0" fillId="5" borderId="7" xfId="0" applyNumberFormat="1" applyFont="1" applyFill="1" applyBorder="1"/>
    <xf numFmtId="0" fontId="1" fillId="5" borderId="8" xfId="0" applyFont="1" applyFill="1" applyBorder="1"/>
    <xf numFmtId="164" fontId="0" fillId="5" borderId="8" xfId="1" applyFont="1" applyFill="1" applyBorder="1"/>
    <xf numFmtId="44" fontId="0" fillId="5" borderId="9" xfId="0" applyNumberFormat="1" applyFont="1" applyFill="1" applyBorder="1"/>
    <xf numFmtId="49" fontId="0" fillId="5" borderId="1" xfId="0" applyNumberFormat="1" applyFill="1" applyBorder="1"/>
    <xf numFmtId="165" fontId="0" fillId="5" borderId="1" xfId="0" applyNumberFormat="1" applyFont="1" applyFill="1" applyBorder="1"/>
    <xf numFmtId="2" fontId="1" fillId="5" borderId="1" xfId="0" applyNumberFormat="1" applyFont="1" applyFill="1" applyBorder="1"/>
    <xf numFmtId="2" fontId="0" fillId="5" borderId="1" xfId="0" applyNumberFormat="1" applyFill="1" applyBorder="1"/>
    <xf numFmtId="1" fontId="0" fillId="5" borderId="1" xfId="0" applyNumberFormat="1" applyFont="1" applyFill="1" applyBorder="1"/>
    <xf numFmtId="0" fontId="1" fillId="5" borderId="5" xfId="0" applyFont="1" applyFill="1" applyBorder="1"/>
    <xf numFmtId="44" fontId="0" fillId="5" borderId="6" xfId="0" applyNumberFormat="1" applyFont="1" applyFill="1" applyBorder="1"/>
    <xf numFmtId="49" fontId="0" fillId="5" borderId="1" xfId="0" applyNumberFormat="1" applyFont="1" applyFill="1" applyBorder="1"/>
    <xf numFmtId="0" fontId="6" fillId="7" borderId="1" xfId="0" applyFont="1" applyFill="1" applyBorder="1" applyAlignment="1">
      <alignment vertical="center"/>
    </xf>
    <xf numFmtId="2" fontId="0" fillId="7" borderId="2" xfId="0" applyNumberFormat="1" applyFont="1" applyFill="1" applyBorder="1"/>
    <xf numFmtId="0" fontId="0" fillId="7" borderId="1" xfId="0" applyFont="1" applyFill="1" applyBorder="1"/>
    <xf numFmtId="164" fontId="0" fillId="7" borderId="1" xfId="1" applyFont="1" applyFill="1" applyBorder="1"/>
    <xf numFmtId="165" fontId="0" fillId="7" borderId="1" xfId="0" applyNumberFormat="1" applyFont="1" applyFill="1" applyBorder="1"/>
    <xf numFmtId="2" fontId="0" fillId="7" borderId="1" xfId="0" applyNumberFormat="1" applyFont="1" applyFill="1" applyBorder="1"/>
    <xf numFmtId="44" fontId="0" fillId="7" borderId="1" xfId="0" applyNumberFormat="1" applyFont="1" applyFill="1" applyBorder="1"/>
    <xf numFmtId="165" fontId="0" fillId="7" borderId="1" xfId="0" applyNumberFormat="1" applyFont="1" applyFill="1" applyBorder="1" applyAlignment="1"/>
    <xf numFmtId="0" fontId="13" fillId="7" borderId="1" xfId="0" applyFont="1" applyFill="1" applyBorder="1" applyAlignment="1">
      <alignment vertical="center"/>
    </xf>
    <xf numFmtId="164" fontId="11" fillId="8" borderId="1" xfId="1" applyFont="1" applyFill="1" applyBorder="1"/>
    <xf numFmtId="164" fontId="10" fillId="8" borderId="1" xfId="1" applyFont="1" applyFill="1" applyBorder="1"/>
    <xf numFmtId="164" fontId="12" fillId="8" borderId="1" xfId="1" applyFont="1" applyFill="1" applyBorder="1"/>
    <xf numFmtId="44" fontId="0" fillId="0" borderId="0" xfId="0" applyNumberFormat="1" applyFont="1" applyFill="1"/>
    <xf numFmtId="2" fontId="0" fillId="0" borderId="6" xfId="0" applyNumberFormat="1" applyFont="1" applyFill="1" applyBorder="1"/>
    <xf numFmtId="0" fontId="0" fillId="0" borderId="6" xfId="0" applyFont="1" applyFill="1" applyBorder="1"/>
    <xf numFmtId="164" fontId="0" fillId="0" borderId="6" xfId="1" applyFont="1" applyFill="1" applyBorder="1"/>
    <xf numFmtId="44" fontId="0" fillId="0" borderId="6" xfId="0" applyNumberFormat="1" applyFont="1" applyFill="1" applyBorder="1"/>
    <xf numFmtId="2" fontId="0" fillId="0" borderId="6" xfId="0" applyNumberFormat="1" applyFont="1" applyBorder="1"/>
    <xf numFmtId="44" fontId="0" fillId="3" borderId="4" xfId="0" applyNumberFormat="1" applyFont="1" applyFill="1" applyBorder="1"/>
    <xf numFmtId="0" fontId="1" fillId="5" borderId="3" xfId="0" applyFont="1" applyFill="1" applyBorder="1"/>
    <xf numFmtId="164" fontId="0" fillId="5" borderId="3" xfId="1" applyFont="1" applyFill="1" applyBorder="1"/>
    <xf numFmtId="44" fontId="0" fillId="5" borderId="3" xfId="0" applyNumberFormat="1" applyFont="1" applyFill="1" applyBorder="1"/>
    <xf numFmtId="44" fontId="0" fillId="0" borderId="6" xfId="0" applyNumberFormat="1" applyFont="1" applyBorder="1"/>
    <xf numFmtId="2" fontId="0" fillId="0" borderId="5" xfId="0" applyNumberFormat="1" applyFont="1" applyBorder="1"/>
    <xf numFmtId="0" fontId="8" fillId="0" borderId="6" xfId="0" applyFont="1" applyFill="1" applyBorder="1"/>
    <xf numFmtId="0" fontId="6" fillId="5" borderId="1" xfId="0" applyFont="1" applyFill="1" applyBorder="1"/>
    <xf numFmtId="44" fontId="0" fillId="9" borderId="1" xfId="0" applyNumberFormat="1" applyFont="1" applyFill="1" applyBorder="1"/>
    <xf numFmtId="164" fontId="1" fillId="5" borderId="1" xfId="1" applyFont="1" applyFill="1" applyBorder="1"/>
    <xf numFmtId="44" fontId="1" fillId="5" borderId="1" xfId="0" applyNumberFormat="1" applyFont="1" applyFill="1" applyBorder="1"/>
    <xf numFmtId="165" fontId="1" fillId="5" borderId="1" xfId="0" applyNumberFormat="1" applyFont="1" applyFill="1" applyBorder="1"/>
    <xf numFmtId="0" fontId="0" fillId="0" borderId="6" xfId="0" applyFont="1" applyBorder="1"/>
    <xf numFmtId="44" fontId="0" fillId="4" borderId="6" xfId="0" applyNumberFormat="1" applyFont="1" applyFill="1" applyBorder="1"/>
    <xf numFmtId="164" fontId="0" fillId="0" borderId="6" xfId="1" applyFont="1" applyBorder="1"/>
    <xf numFmtId="2" fontId="1" fillId="5" borderId="3" xfId="0" applyNumberFormat="1" applyFont="1" applyFill="1" applyBorder="1"/>
    <xf numFmtId="165" fontId="0" fillId="0" borderId="6" xfId="0" applyNumberFormat="1" applyFont="1" applyBorder="1"/>
    <xf numFmtId="165" fontId="0" fillId="0" borderId="5" xfId="0" applyNumberFormat="1" applyFont="1" applyBorder="1"/>
    <xf numFmtId="44" fontId="0" fillId="5" borderId="10" xfId="0" applyNumberFormat="1" applyFont="1" applyFill="1" applyBorder="1"/>
    <xf numFmtId="0" fontId="15" fillId="10" borderId="1" xfId="0" applyFont="1" applyFill="1" applyBorder="1"/>
    <xf numFmtId="2" fontId="1" fillId="10" borderId="1" xfId="0" applyNumberFormat="1" applyFont="1" applyFill="1" applyBorder="1"/>
    <xf numFmtId="0" fontId="1" fillId="10" borderId="1" xfId="0" applyFont="1" applyFill="1" applyBorder="1"/>
    <xf numFmtId="164" fontId="1" fillId="10" borderId="1" xfId="1" applyFont="1" applyFill="1" applyBorder="1"/>
    <xf numFmtId="44" fontId="1" fillId="10" borderId="1" xfId="0" applyNumberFormat="1" applyFont="1" applyFill="1" applyBorder="1"/>
    <xf numFmtId="0" fontId="7" fillId="10" borderId="1" xfId="0" applyFont="1" applyFill="1" applyBorder="1" applyAlignment="1">
      <alignment vertical="center" wrapText="1"/>
    </xf>
    <xf numFmtId="2" fontId="1" fillId="10" borderId="2" xfId="0" applyNumberFormat="1" applyFont="1" applyFill="1" applyBorder="1"/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/>
    <xf numFmtId="164" fontId="0" fillId="0" borderId="1" xfId="1" applyFont="1" applyFill="1" applyBorder="1"/>
    <xf numFmtId="164" fontId="16" fillId="8" borderId="1" xfId="1" applyFont="1" applyFill="1" applyBorder="1"/>
    <xf numFmtId="164" fontId="12" fillId="8" borderId="1" xfId="1" applyNumberFormat="1" applyFont="1" applyFill="1" applyBorder="1"/>
    <xf numFmtId="49" fontId="12" fillId="0" borderId="0" xfId="0" applyNumberFormat="1" applyFont="1"/>
    <xf numFmtId="49" fontId="10" fillId="0" borderId="0" xfId="0" applyNumberFormat="1" applyFont="1"/>
    <xf numFmtId="0" fontId="0" fillId="5" borderId="1" xfId="0" applyFill="1" applyBorder="1"/>
    <xf numFmtId="0" fontId="0" fillId="0" borderId="1" xfId="0" applyBorder="1"/>
    <xf numFmtId="0" fontId="0" fillId="7" borderId="1" xfId="0" applyFill="1" applyBorder="1"/>
    <xf numFmtId="0" fontId="0" fillId="2" borderId="1" xfId="0" applyFill="1" applyBorder="1"/>
    <xf numFmtId="0" fontId="17" fillId="0" borderId="0" xfId="0" applyFont="1"/>
    <xf numFmtId="0" fontId="0" fillId="5" borderId="0" xfId="0" applyFont="1" applyFill="1"/>
    <xf numFmtId="0" fontId="0" fillId="11" borderId="0" xfId="0" applyFont="1" applyFill="1"/>
    <xf numFmtId="0" fontId="0" fillId="11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/>
    </xf>
    <xf numFmtId="165" fontId="16" fillId="0" borderId="1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0" fillId="0" borderId="0" xfId="0" applyFont="1" applyBorder="1"/>
    <xf numFmtId="0" fontId="13" fillId="0" borderId="6" xfId="0" applyFont="1" applyBorder="1"/>
    <xf numFmtId="44" fontId="0" fillId="0" borderId="2" xfId="0" applyNumberFormat="1" applyFont="1" applyFill="1" applyBorder="1"/>
    <xf numFmtId="0" fontId="6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ont="1" applyFill="1" applyBorder="1"/>
    <xf numFmtId="164" fontId="0" fillId="0" borderId="0" xfId="1" applyFont="1" applyFill="1" applyBorder="1"/>
    <xf numFmtId="44" fontId="0" fillId="0" borderId="0" xfId="0" applyNumberFormat="1" applyFont="1" applyFill="1" applyBorder="1"/>
    <xf numFmtId="164" fontId="1" fillId="5" borderId="3" xfId="1" applyFont="1" applyFill="1" applyBorder="1"/>
    <xf numFmtId="165" fontId="0" fillId="0" borderId="6" xfId="0" applyNumberFormat="1" applyFont="1" applyFill="1" applyBorder="1"/>
    <xf numFmtId="2" fontId="0" fillId="0" borderId="8" xfId="0" applyNumberFormat="1" applyFont="1" applyFill="1" applyBorder="1"/>
    <xf numFmtId="0" fontId="0" fillId="0" borderId="8" xfId="0" applyFont="1" applyFill="1" applyBorder="1"/>
    <xf numFmtId="44" fontId="0" fillId="0" borderId="8" xfId="0" applyNumberFormat="1" applyFont="1" applyFill="1" applyBorder="1"/>
    <xf numFmtId="2" fontId="0" fillId="0" borderId="11" xfId="0" applyNumberFormat="1" applyFont="1" applyFill="1" applyBorder="1"/>
    <xf numFmtId="0" fontId="0" fillId="0" borderId="11" xfId="0" applyFont="1" applyFill="1" applyBorder="1"/>
    <xf numFmtId="44" fontId="0" fillId="0" borderId="11" xfId="0" applyNumberFormat="1" applyFont="1" applyFill="1" applyBorder="1"/>
    <xf numFmtId="0" fontId="6" fillId="0" borderId="6" xfId="0" applyFont="1" applyBorder="1" applyAlignment="1">
      <alignment vertical="center"/>
    </xf>
    <xf numFmtId="0" fontId="6" fillId="0" borderId="6" xfId="0" applyFont="1" applyBorder="1"/>
    <xf numFmtId="0" fontId="0" fillId="0" borderId="2" xfId="0" applyFont="1" applyBorder="1"/>
    <xf numFmtId="0" fontId="6" fillId="7" borderId="4" xfId="0" applyFont="1" applyFill="1" applyBorder="1" applyAlignment="1">
      <alignment vertical="center"/>
    </xf>
  </cellXfs>
  <cellStyles count="330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3" builtinId="9" hidden="1"/>
    <cellStyle name="Gevolgde hyperlink" xfId="95" builtinId="9" hidden="1"/>
    <cellStyle name="Gevolgde hyperlink" xfId="97" builtinId="9" hidden="1"/>
    <cellStyle name="Gevolgde hyperlink" xfId="99" builtinId="9" hidden="1"/>
    <cellStyle name="Gevolgde hyperlink" xfId="101" builtinId="9" hidden="1"/>
    <cellStyle name="Gevolgde hyperlink" xfId="103" builtinId="9" hidden="1"/>
    <cellStyle name="Gevolgde hyperlink" xfId="105" builtinId="9" hidden="1"/>
    <cellStyle name="Gevolgde hyperlink" xfId="107" builtinId="9" hidden="1"/>
    <cellStyle name="Gevolgde hyperlink" xfId="109" builtinId="9" hidden="1"/>
    <cellStyle name="Gevolgde hyperlink" xfId="111" builtinId="9" hidden="1"/>
    <cellStyle name="Gevolgde hyperlink" xfId="113" builtinId="9" hidden="1"/>
    <cellStyle name="Gevolgde hyperlink" xfId="115" builtinId="9" hidden="1"/>
    <cellStyle name="Gevolgde hyperlink" xfId="117" builtinId="9" hidden="1"/>
    <cellStyle name="Gevolgde hyperlink" xfId="119" builtinId="9" hidden="1"/>
    <cellStyle name="Gevolgde hyperlink" xfId="121" builtinId="9" hidden="1"/>
    <cellStyle name="Gevolgde hyperlink" xfId="123" builtinId="9" hidden="1"/>
    <cellStyle name="Gevolgde hyperlink" xfId="125" builtinId="9" hidden="1"/>
    <cellStyle name="Gevolgde hyperlink" xfId="127" builtinId="9" hidden="1"/>
    <cellStyle name="Gevolgde hyperlink" xfId="129" builtinId="9" hidden="1"/>
    <cellStyle name="Gevolgde hyperlink" xfId="131" builtinId="9" hidden="1"/>
    <cellStyle name="Gevolgde hyperlink" xfId="133" builtinId="9" hidden="1"/>
    <cellStyle name="Gevolgde hyperlink" xfId="135" builtinId="9" hidden="1"/>
    <cellStyle name="Gevolgde hyperlink" xfId="137" builtinId="9" hidden="1"/>
    <cellStyle name="Gevolgde hyperlink" xfId="139" builtinId="9" hidden="1"/>
    <cellStyle name="Gevolgde hyperlink" xfId="141" builtinId="9" hidden="1"/>
    <cellStyle name="Gevolgde hyperlink" xfId="143" builtinId="9" hidden="1"/>
    <cellStyle name="Gevolgde hyperlink" xfId="145" builtinId="9" hidden="1"/>
    <cellStyle name="Gevolgde hyperlink" xfId="147" builtinId="9" hidden="1"/>
    <cellStyle name="Gevolgde hyperlink" xfId="149" builtinId="9" hidden="1"/>
    <cellStyle name="Gevolgde hyperlink" xfId="151" builtinId="9" hidden="1"/>
    <cellStyle name="Gevolgde hyperlink" xfId="153" builtinId="9" hidden="1"/>
    <cellStyle name="Gevolgde hyperlink" xfId="155" builtinId="9" hidden="1"/>
    <cellStyle name="Gevolgde hyperlink" xfId="157" builtinId="9" hidden="1"/>
    <cellStyle name="Gevolgde hyperlink" xfId="159" builtinId="9" hidden="1"/>
    <cellStyle name="Gevolgde hyperlink" xfId="161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Gevolgde hyperlink" xfId="181" builtinId="9" hidden="1"/>
    <cellStyle name="Gevolgde hyperlink" xfId="183" builtinId="9" hidden="1"/>
    <cellStyle name="Gevolgde hyperlink" xfId="185" builtinId="9" hidden="1"/>
    <cellStyle name="Gevolgde hyperlink" xfId="187" builtinId="9" hidden="1"/>
    <cellStyle name="Gevolgde hyperlink" xfId="189" builtinId="9" hidden="1"/>
    <cellStyle name="Gevolgde hyperlink" xfId="191" builtinId="9" hidden="1"/>
    <cellStyle name="Gevolgde hyperlink" xfId="193" builtinId="9" hidden="1"/>
    <cellStyle name="Gevolgde hyperlink" xfId="195" builtinId="9" hidden="1"/>
    <cellStyle name="Gevolgde hyperlink" xfId="197" builtinId="9" hidden="1"/>
    <cellStyle name="Gevolgde hyperlink" xfId="199" builtinId="9" hidden="1"/>
    <cellStyle name="Gevolgde hyperlink" xfId="201" builtinId="9" hidden="1"/>
    <cellStyle name="Gevolgde hyperlink" xfId="203" builtinId="9" hidden="1"/>
    <cellStyle name="Gevolgde hyperlink" xfId="205" builtinId="9" hidden="1"/>
    <cellStyle name="Gevolgde hyperlink" xfId="207" builtinId="9" hidden="1"/>
    <cellStyle name="Gevolgde hyperlink" xfId="209" builtinId="9" hidden="1"/>
    <cellStyle name="Gevolgde hyperlink" xfId="211" builtinId="9" hidden="1"/>
    <cellStyle name="Gevolgde hyperlink" xfId="213" builtinId="9" hidden="1"/>
    <cellStyle name="Gevolgde hyperlink" xfId="215" builtinId="9" hidden="1"/>
    <cellStyle name="Gevolgde hyperlink" xfId="217" builtinId="9" hidden="1"/>
    <cellStyle name="Gevolgde hyperlink" xfId="219" builtinId="9" hidden="1"/>
    <cellStyle name="Gevolgde hyperlink" xfId="221" builtinId="9" hidden="1"/>
    <cellStyle name="Gevolgde hyperlink" xfId="223" builtinId="9" hidden="1"/>
    <cellStyle name="Gevolgde hyperlink" xfId="225" builtinId="9" hidden="1"/>
    <cellStyle name="Gevolgde hyperlink" xfId="227" builtinId="9" hidden="1"/>
    <cellStyle name="Gevolgde hyperlink" xfId="229" builtinId="9" hidden="1"/>
    <cellStyle name="Gevolgde hyperlink" xfId="231" builtinId="9" hidden="1"/>
    <cellStyle name="Gevolgde hyperlink" xfId="233" builtinId="9" hidden="1"/>
    <cellStyle name="Gevolgde hyperlink" xfId="235" builtinId="9" hidden="1"/>
    <cellStyle name="Gevolgde hyperlink" xfId="237" builtinId="9" hidden="1"/>
    <cellStyle name="Gevolgde hyperlink" xfId="239" builtinId="9" hidden="1"/>
    <cellStyle name="Gevolgde hyperlink" xfId="241" builtinId="9" hidden="1"/>
    <cellStyle name="Gevolgde hyperlink" xfId="243" builtinId="9" hidden="1"/>
    <cellStyle name="Gevolgde hyperlink" xfId="245" builtinId="9" hidden="1"/>
    <cellStyle name="Gevolgde hyperlink" xfId="247" builtinId="9" hidden="1"/>
    <cellStyle name="Gevolgde hyperlink" xfId="249" builtinId="9" hidden="1"/>
    <cellStyle name="Gevolgde hyperlink" xfId="251" builtinId="9" hidden="1"/>
    <cellStyle name="Gevolgde hyperlink" xfId="253" builtinId="9" hidden="1"/>
    <cellStyle name="Gevolgde hyperlink" xfId="255" builtinId="9" hidden="1"/>
    <cellStyle name="Gevolgde hyperlink" xfId="257" builtinId="9" hidden="1"/>
    <cellStyle name="Gevolgde hyperlink" xfId="259" builtinId="9" hidden="1"/>
    <cellStyle name="Gevolgde hyperlink" xfId="261" builtinId="9" hidden="1"/>
    <cellStyle name="Gevolgde hyperlink" xfId="263" builtinId="9" hidden="1"/>
    <cellStyle name="Gevolgde hyperlink" xfId="265" builtinId="9" hidden="1"/>
    <cellStyle name="Gevolgde hyperlink" xfId="267" builtinId="9" hidden="1"/>
    <cellStyle name="Gevolgde hyperlink" xfId="269" builtinId="9" hidden="1"/>
    <cellStyle name="Gevolgde hyperlink" xfId="271" builtinId="9" hidden="1"/>
    <cellStyle name="Gevolgde hyperlink" xfId="273" builtinId="9" hidden="1"/>
    <cellStyle name="Gevolgde hyperlink" xfId="275" builtinId="9" hidden="1"/>
    <cellStyle name="Gevolgde hyperlink" xfId="277" builtinId="9" hidden="1"/>
    <cellStyle name="Gevolgde hyperlink" xfId="279" builtinId="9" hidden="1"/>
    <cellStyle name="Gevolgde hyperlink" xfId="281" builtinId="9" hidden="1"/>
    <cellStyle name="Gevolgde hyperlink" xfId="283" builtinId="9" hidden="1"/>
    <cellStyle name="Gevolgde hyperlink" xfId="285" builtinId="9" hidden="1"/>
    <cellStyle name="Gevolgde hyperlink" xfId="287" builtinId="9" hidden="1"/>
    <cellStyle name="Gevolgde hyperlink" xfId="289" builtinId="9" hidden="1"/>
    <cellStyle name="Gevolgde hyperlink" xfId="291" builtinId="9" hidden="1"/>
    <cellStyle name="Gevolgde hyperlink" xfId="293" builtinId="9" hidden="1"/>
    <cellStyle name="Gevolgde hyperlink" xfId="295" builtinId="9" hidden="1"/>
    <cellStyle name="Gevolgde hyperlink" xfId="297" builtinId="9" hidden="1"/>
    <cellStyle name="Gevolgde hyperlink" xfId="299" builtinId="9" hidden="1"/>
    <cellStyle name="Gevolgde hyperlink" xfId="301" builtinId="9" hidden="1"/>
    <cellStyle name="Gevolgde hyperlink" xfId="303" builtinId="9" hidden="1"/>
    <cellStyle name="Gevolgde hyperlink" xfId="305" builtinId="9" hidden="1"/>
    <cellStyle name="Gevolgde hyperlink" xfId="307" builtinId="9" hidden="1"/>
    <cellStyle name="Gevolgde hyperlink" xfId="309" builtinId="9" hidden="1"/>
    <cellStyle name="Gevolgde hyperlink" xfId="311" builtinId="9" hidden="1"/>
    <cellStyle name="Gevolgde hyperlink" xfId="313" builtinId="9" hidden="1"/>
    <cellStyle name="Gevolgde hyperlink" xfId="315" builtinId="9" hidden="1"/>
    <cellStyle name="Gevolgde hyperlink" xfId="317" builtinId="9" hidden="1"/>
    <cellStyle name="Gevolgde hyperlink" xfId="319" builtinId="9" hidden="1"/>
    <cellStyle name="Gevolgde hyperlink" xfId="321" builtinId="9" hidden="1"/>
    <cellStyle name="Gevolgde hyperlink" xfId="323" builtinId="9" hidden="1"/>
    <cellStyle name="Gevolgde hyperlink" xfId="325" builtinId="9" hidden="1"/>
    <cellStyle name="Gevolgde hyperlink" xfId="327" builtinId="9" hidden="1"/>
    <cellStyle name="Gevolgde hyperlink" xfId="3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Standaard" xfId="0" builtinId="0"/>
    <cellStyle name="Valuta" xfId="1" builtinId="4"/>
  </cellStyles>
  <dxfs count="0"/>
  <tableStyles count="1" defaultTableStyle="TableStyleMedium9" defaultPivotStyle="PivotStyleLight16">
    <tableStyle name="Invisible" pivot="0" table="0" count="0" xr9:uid="{4B597D88-AA2D-4ACC-8CBD-12A4905B5D80}"/>
  </tableStyles>
  <colors>
    <mruColors>
      <color rgb="FFBFE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5"/>
  <sheetViews>
    <sheetView tabSelected="1" view="pageBreakPreview" topLeftCell="A100" zoomScale="60" zoomScaleNormal="75" zoomScalePageLayoutView="75" workbookViewId="0">
      <selection activeCell="H132" sqref="H132"/>
    </sheetView>
  </sheetViews>
  <sheetFormatPr defaultColWidth="10.77734375" defaultRowHeight="17.399999999999999"/>
  <cols>
    <col min="1" max="1" width="11.44140625" style="10" bestFit="1" customWidth="1"/>
    <col min="2" max="2" width="120.21875" style="9" customWidth="1"/>
    <col min="3" max="3" width="17.21875" style="8" bestFit="1" customWidth="1"/>
    <col min="4" max="16384" width="10.77734375" style="6"/>
  </cols>
  <sheetData>
    <row r="1" spans="1:4">
      <c r="A1" s="31" t="s">
        <v>6</v>
      </c>
      <c r="B1" s="30" t="s">
        <v>1</v>
      </c>
      <c r="C1" s="32" t="s">
        <v>9</v>
      </c>
    </row>
    <row r="2" spans="1:4">
      <c r="A2" s="33" t="s">
        <v>449</v>
      </c>
      <c r="B2" s="34" t="s">
        <v>10</v>
      </c>
      <c r="C2" s="85"/>
      <c r="D2" s="7"/>
    </row>
    <row r="3" spans="1:4">
      <c r="A3" s="33" t="s">
        <v>450</v>
      </c>
      <c r="B3" s="34" t="s">
        <v>11</v>
      </c>
      <c r="C3" s="85"/>
      <c r="D3" s="7"/>
    </row>
    <row r="4" spans="1:4" ht="34.799999999999997">
      <c r="A4" s="33" t="s">
        <v>451</v>
      </c>
      <c r="B4" s="34" t="s">
        <v>12</v>
      </c>
      <c r="C4" s="85"/>
      <c r="D4" s="7"/>
    </row>
    <row r="5" spans="1:4">
      <c r="A5" s="35" t="s">
        <v>452</v>
      </c>
      <c r="B5" s="34" t="s">
        <v>13</v>
      </c>
      <c r="C5" s="86"/>
      <c r="D5" s="7"/>
    </row>
    <row r="6" spans="1:4">
      <c r="A6" s="35" t="s">
        <v>453</v>
      </c>
      <c r="B6" s="34" t="s">
        <v>14</v>
      </c>
      <c r="C6" s="87">
        <v>4.07</v>
      </c>
      <c r="D6" s="7"/>
    </row>
    <row r="7" spans="1:4">
      <c r="A7" s="35" t="s">
        <v>454</v>
      </c>
      <c r="B7" s="34" t="s">
        <v>15</v>
      </c>
      <c r="C7" s="87">
        <v>7.66</v>
      </c>
      <c r="D7" s="7"/>
    </row>
    <row r="8" spans="1:4">
      <c r="A8" s="35" t="s">
        <v>438</v>
      </c>
      <c r="B8" s="34" t="s">
        <v>16</v>
      </c>
      <c r="C8" s="87">
        <v>2.94</v>
      </c>
      <c r="D8" s="7"/>
    </row>
    <row r="9" spans="1:4" ht="34.799999999999997">
      <c r="A9" s="35" t="s">
        <v>455</v>
      </c>
      <c r="B9" s="34" t="s">
        <v>17</v>
      </c>
      <c r="C9" s="87">
        <v>0</v>
      </c>
      <c r="D9" s="7"/>
    </row>
    <row r="10" spans="1:4">
      <c r="A10" s="35" t="s">
        <v>456</v>
      </c>
      <c r="B10" s="34" t="s">
        <v>18</v>
      </c>
      <c r="C10" s="87">
        <v>0</v>
      </c>
      <c r="D10" s="7"/>
    </row>
    <row r="11" spans="1:4">
      <c r="A11" s="35" t="s">
        <v>457</v>
      </c>
      <c r="B11" s="34" t="s">
        <v>19</v>
      </c>
      <c r="C11" s="87">
        <v>0</v>
      </c>
      <c r="D11" s="7"/>
    </row>
    <row r="12" spans="1:4">
      <c r="A12" s="35" t="s">
        <v>458</v>
      </c>
      <c r="B12" s="34" t="s">
        <v>20</v>
      </c>
      <c r="C12" s="87">
        <v>0</v>
      </c>
      <c r="D12" s="7"/>
    </row>
    <row r="13" spans="1:4">
      <c r="A13" s="35" t="s">
        <v>459</v>
      </c>
      <c r="B13" s="34" t="s">
        <v>21</v>
      </c>
      <c r="C13" s="87">
        <v>0</v>
      </c>
      <c r="D13" s="7"/>
    </row>
    <row r="14" spans="1:4">
      <c r="A14" s="35" t="s">
        <v>460</v>
      </c>
      <c r="B14" s="34" t="s">
        <v>22</v>
      </c>
      <c r="C14" s="87"/>
      <c r="D14" s="7"/>
    </row>
    <row r="15" spans="1:4">
      <c r="A15" s="35" t="s">
        <v>461</v>
      </c>
      <c r="B15" s="34" t="s">
        <v>23</v>
      </c>
      <c r="C15" s="87"/>
      <c r="D15" s="7"/>
    </row>
    <row r="16" spans="1:4">
      <c r="A16" s="35" t="s">
        <v>462</v>
      </c>
      <c r="B16" s="34" t="s">
        <v>329</v>
      </c>
      <c r="C16" s="87"/>
      <c r="D16" s="7"/>
    </row>
    <row r="17" spans="1:4">
      <c r="A17" s="35" t="s">
        <v>463</v>
      </c>
      <c r="B17" s="34" t="s">
        <v>328</v>
      </c>
      <c r="C17" s="87"/>
      <c r="D17" s="7"/>
    </row>
    <row r="18" spans="1:4">
      <c r="A18" s="35" t="s">
        <v>464</v>
      </c>
      <c r="B18" s="34" t="s">
        <v>24</v>
      </c>
      <c r="C18" s="87"/>
      <c r="D18" s="7"/>
    </row>
    <row r="19" spans="1:4">
      <c r="A19" s="35" t="s">
        <v>465</v>
      </c>
      <c r="B19" s="34" t="s">
        <v>25</v>
      </c>
      <c r="C19" s="87"/>
      <c r="D19" s="7"/>
    </row>
    <row r="20" spans="1:4">
      <c r="A20" s="35" t="s">
        <v>466</v>
      </c>
      <c r="B20" s="34" t="s">
        <v>26</v>
      </c>
      <c r="C20" s="87"/>
      <c r="D20" s="7"/>
    </row>
    <row r="21" spans="1:4">
      <c r="A21" s="35" t="s">
        <v>467</v>
      </c>
      <c r="B21" s="34" t="s">
        <v>27</v>
      </c>
      <c r="C21" s="87"/>
      <c r="D21" s="7"/>
    </row>
    <row r="22" spans="1:4">
      <c r="A22" s="35" t="s">
        <v>468</v>
      </c>
      <c r="B22" s="34" t="s">
        <v>28</v>
      </c>
      <c r="C22" s="87"/>
      <c r="D22" s="7"/>
    </row>
    <row r="23" spans="1:4">
      <c r="A23" s="35" t="s">
        <v>469</v>
      </c>
      <c r="B23" s="34" t="s">
        <v>29</v>
      </c>
      <c r="C23" s="87"/>
      <c r="D23" s="7"/>
    </row>
    <row r="24" spans="1:4">
      <c r="A24" s="35" t="s">
        <v>470</v>
      </c>
      <c r="B24" s="34" t="s">
        <v>30</v>
      </c>
      <c r="C24" s="87"/>
      <c r="D24" s="7"/>
    </row>
    <row r="25" spans="1:4">
      <c r="A25" s="35" t="s">
        <v>471</v>
      </c>
      <c r="B25" s="34" t="s">
        <v>31</v>
      </c>
      <c r="C25" s="87"/>
      <c r="D25" s="7"/>
    </row>
    <row r="26" spans="1:4">
      <c r="A26" s="35" t="s">
        <v>472</v>
      </c>
      <c r="B26" s="34" t="s">
        <v>32</v>
      </c>
      <c r="C26" s="87"/>
      <c r="D26" s="7"/>
    </row>
    <row r="27" spans="1:4">
      <c r="A27" s="35" t="s">
        <v>473</v>
      </c>
      <c r="B27" s="34" t="s">
        <v>33</v>
      </c>
      <c r="C27" s="87"/>
      <c r="D27" s="7"/>
    </row>
    <row r="28" spans="1:4">
      <c r="A28" s="35" t="s">
        <v>474</v>
      </c>
      <c r="B28" s="34" t="s">
        <v>34</v>
      </c>
      <c r="C28" s="87"/>
      <c r="D28" s="7"/>
    </row>
    <row r="29" spans="1:4">
      <c r="A29" s="35" t="s">
        <v>475</v>
      </c>
      <c r="B29" s="34" t="s">
        <v>35</v>
      </c>
      <c r="C29" s="87"/>
      <c r="D29" s="7"/>
    </row>
    <row r="30" spans="1:4">
      <c r="A30" s="35" t="s">
        <v>476</v>
      </c>
      <c r="B30" s="34" t="s">
        <v>36</v>
      </c>
      <c r="C30" s="87"/>
      <c r="D30" s="7"/>
    </row>
    <row r="31" spans="1:4">
      <c r="A31" s="35" t="s">
        <v>477</v>
      </c>
      <c r="B31" s="34" t="s">
        <v>37</v>
      </c>
      <c r="C31" s="87"/>
      <c r="D31" s="7"/>
    </row>
    <row r="32" spans="1:4">
      <c r="A32" s="35" t="s">
        <v>478</v>
      </c>
      <c r="B32" s="34" t="s">
        <v>38</v>
      </c>
      <c r="C32" s="87"/>
      <c r="D32" s="7"/>
    </row>
    <row r="33" spans="1:4">
      <c r="A33" s="35" t="s">
        <v>479</v>
      </c>
      <c r="B33" s="34" t="s">
        <v>39</v>
      </c>
      <c r="C33" s="87"/>
      <c r="D33" s="7"/>
    </row>
    <row r="34" spans="1:4">
      <c r="A34" s="35" t="s">
        <v>480</v>
      </c>
      <c r="B34" s="34" t="s">
        <v>40</v>
      </c>
      <c r="C34" s="87"/>
      <c r="D34" s="7"/>
    </row>
    <row r="35" spans="1:4">
      <c r="A35" s="35" t="s">
        <v>481</v>
      </c>
      <c r="B35" s="34" t="s">
        <v>41</v>
      </c>
      <c r="C35" s="87"/>
      <c r="D35" s="7"/>
    </row>
    <row r="36" spans="1:4">
      <c r="A36" s="35" t="s">
        <v>482</v>
      </c>
      <c r="B36" s="34" t="s">
        <v>42</v>
      </c>
      <c r="C36" s="87"/>
      <c r="D36" s="7"/>
    </row>
    <row r="37" spans="1:4">
      <c r="A37" s="35" t="s">
        <v>483</v>
      </c>
      <c r="B37" s="34" t="s">
        <v>43</v>
      </c>
      <c r="C37" s="87"/>
      <c r="D37" s="7"/>
    </row>
    <row r="38" spans="1:4" ht="34.799999999999997">
      <c r="A38" s="35" t="s">
        <v>484</v>
      </c>
      <c r="B38" s="34" t="s">
        <v>366</v>
      </c>
      <c r="C38" s="87">
        <v>8.3000000000000007</v>
      </c>
      <c r="D38" s="7"/>
    </row>
    <row r="39" spans="1:4">
      <c r="A39" s="35" t="s">
        <v>428</v>
      </c>
      <c r="B39" s="34" t="s">
        <v>110</v>
      </c>
      <c r="C39" s="87">
        <v>10.62</v>
      </c>
      <c r="D39" s="7"/>
    </row>
    <row r="40" spans="1:4" ht="34.799999999999997">
      <c r="A40" s="35" t="s">
        <v>485</v>
      </c>
      <c r="B40" s="34" t="s">
        <v>44</v>
      </c>
      <c r="C40" s="87">
        <v>14.18</v>
      </c>
      <c r="D40" s="7"/>
    </row>
    <row r="41" spans="1:4">
      <c r="A41" s="35" t="s">
        <v>486</v>
      </c>
      <c r="B41" s="37"/>
      <c r="C41" s="87"/>
      <c r="D41" s="7"/>
    </row>
    <row r="42" spans="1:4">
      <c r="A42" s="35" t="s">
        <v>487</v>
      </c>
      <c r="B42" s="34"/>
      <c r="C42" s="87"/>
      <c r="D42" s="7"/>
    </row>
    <row r="43" spans="1:4">
      <c r="A43" s="35" t="s">
        <v>488</v>
      </c>
      <c r="B43" s="34" t="s">
        <v>191</v>
      </c>
      <c r="C43" s="87">
        <v>24.42</v>
      </c>
      <c r="D43" s="7"/>
    </row>
    <row r="44" spans="1:4">
      <c r="A44" s="35" t="s">
        <v>489</v>
      </c>
      <c r="B44" s="34" t="s">
        <v>192</v>
      </c>
      <c r="C44" s="87">
        <v>43.15</v>
      </c>
      <c r="D44" s="7"/>
    </row>
    <row r="45" spans="1:4">
      <c r="A45" s="35" t="s">
        <v>490</v>
      </c>
      <c r="B45" s="34" t="s">
        <v>330</v>
      </c>
      <c r="C45" s="87">
        <v>15.16</v>
      </c>
      <c r="D45" s="7"/>
    </row>
    <row r="46" spans="1:4" ht="34.799999999999997">
      <c r="A46" s="35" t="s">
        <v>432</v>
      </c>
      <c r="B46" s="34" t="s">
        <v>331</v>
      </c>
      <c r="C46" s="87">
        <v>21.17</v>
      </c>
      <c r="D46" s="7"/>
    </row>
    <row r="47" spans="1:4" ht="34.799999999999997">
      <c r="A47" s="35" t="s">
        <v>491</v>
      </c>
      <c r="B47" s="34" t="s">
        <v>45</v>
      </c>
      <c r="C47" s="87">
        <v>28.29</v>
      </c>
      <c r="D47" s="7"/>
    </row>
    <row r="48" spans="1:4">
      <c r="A48" s="35" t="s">
        <v>443</v>
      </c>
      <c r="B48" s="34" t="s">
        <v>46</v>
      </c>
      <c r="C48" s="87">
        <v>36.07</v>
      </c>
      <c r="D48" s="7"/>
    </row>
    <row r="49" spans="1:4">
      <c r="A49" s="35" t="s">
        <v>492</v>
      </c>
      <c r="B49" s="34" t="s">
        <v>47</v>
      </c>
      <c r="C49" s="87">
        <v>0</v>
      </c>
      <c r="D49" s="7"/>
    </row>
    <row r="50" spans="1:4">
      <c r="A50" s="35" t="s">
        <v>493</v>
      </c>
      <c r="B50" s="34" t="s">
        <v>48</v>
      </c>
      <c r="C50" s="87">
        <v>0</v>
      </c>
      <c r="D50" s="7"/>
    </row>
    <row r="51" spans="1:4">
      <c r="A51" s="35" t="s">
        <v>494</v>
      </c>
      <c r="B51" s="34" t="s">
        <v>49</v>
      </c>
      <c r="C51" s="87">
        <v>0</v>
      </c>
      <c r="D51" s="7"/>
    </row>
    <row r="52" spans="1:4" ht="34.799999999999997">
      <c r="A52" s="35" t="s">
        <v>495</v>
      </c>
      <c r="B52" s="34" t="s">
        <v>332</v>
      </c>
      <c r="C52" s="87">
        <v>33.92</v>
      </c>
      <c r="D52" s="7"/>
    </row>
    <row r="53" spans="1:4" ht="34.799999999999997">
      <c r="A53" s="35" t="s">
        <v>429</v>
      </c>
      <c r="B53" s="34" t="s">
        <v>50</v>
      </c>
      <c r="C53" s="87">
        <v>44.05</v>
      </c>
      <c r="D53" s="7"/>
    </row>
    <row r="54" spans="1:4">
      <c r="A54" s="35" t="s">
        <v>496</v>
      </c>
      <c r="B54" s="34" t="s">
        <v>51</v>
      </c>
      <c r="C54" s="87">
        <v>47.76</v>
      </c>
      <c r="D54" s="7"/>
    </row>
    <row r="55" spans="1:4">
      <c r="A55" s="35" t="s">
        <v>497</v>
      </c>
      <c r="B55" s="34" t="s">
        <v>52</v>
      </c>
      <c r="C55" s="87">
        <v>0</v>
      </c>
      <c r="D55" s="7"/>
    </row>
    <row r="56" spans="1:4">
      <c r="A56" s="35" t="s">
        <v>498</v>
      </c>
      <c r="B56" s="34" t="s">
        <v>53</v>
      </c>
      <c r="C56" s="87">
        <v>0</v>
      </c>
      <c r="D56" s="7"/>
    </row>
    <row r="57" spans="1:4">
      <c r="A57" s="35" t="s">
        <v>714</v>
      </c>
      <c r="B57" s="34" t="s">
        <v>715</v>
      </c>
      <c r="C57" s="87">
        <v>49.79</v>
      </c>
      <c r="D57" s="7"/>
    </row>
    <row r="58" spans="1:4">
      <c r="A58" s="35" t="s">
        <v>499</v>
      </c>
      <c r="B58" s="34" t="s">
        <v>54</v>
      </c>
      <c r="C58" s="87">
        <v>0</v>
      </c>
      <c r="D58" s="7"/>
    </row>
    <row r="59" spans="1:4">
      <c r="A59" s="35" t="s">
        <v>500</v>
      </c>
      <c r="B59" s="34" t="s">
        <v>334</v>
      </c>
      <c r="C59" s="87">
        <v>0</v>
      </c>
      <c r="D59" s="7"/>
    </row>
    <row r="60" spans="1:4">
      <c r="A60" s="35" t="s">
        <v>430</v>
      </c>
      <c r="B60" s="34" t="s">
        <v>333</v>
      </c>
      <c r="C60" s="87">
        <v>13.13</v>
      </c>
      <c r="D60" s="7"/>
    </row>
    <row r="61" spans="1:4">
      <c r="A61" s="35" t="s">
        <v>501</v>
      </c>
      <c r="B61" s="34" t="s">
        <v>55</v>
      </c>
      <c r="C61" s="87">
        <v>17.71</v>
      </c>
      <c r="D61" s="7"/>
    </row>
    <row r="62" spans="1:4">
      <c r="A62" s="35" t="s">
        <v>442</v>
      </c>
      <c r="B62" s="34" t="s">
        <v>56</v>
      </c>
      <c r="C62" s="87">
        <v>43.11</v>
      </c>
      <c r="D62" s="7"/>
    </row>
    <row r="63" spans="1:4">
      <c r="A63" s="35" t="s">
        <v>441</v>
      </c>
      <c r="B63" s="34" t="s">
        <v>57</v>
      </c>
      <c r="C63" s="87">
        <v>26.6</v>
      </c>
      <c r="D63" s="7"/>
    </row>
    <row r="64" spans="1:4">
      <c r="A64" s="35" t="s">
        <v>433</v>
      </c>
      <c r="B64" s="34" t="s">
        <v>58</v>
      </c>
      <c r="C64" s="87">
        <v>12.81</v>
      </c>
      <c r="D64" s="7"/>
    </row>
    <row r="65" spans="1:4">
      <c r="A65" s="35" t="s">
        <v>431</v>
      </c>
      <c r="B65" s="34" t="s">
        <v>731</v>
      </c>
      <c r="C65" s="87">
        <v>19.48</v>
      </c>
      <c r="D65" s="7"/>
    </row>
    <row r="66" spans="1:4">
      <c r="A66" s="35" t="s">
        <v>502</v>
      </c>
      <c r="B66" s="34" t="s">
        <v>60</v>
      </c>
      <c r="C66" s="87">
        <v>13.17</v>
      </c>
      <c r="D66" s="7"/>
    </row>
    <row r="67" spans="1:4">
      <c r="A67" s="35" t="s">
        <v>503</v>
      </c>
      <c r="B67" s="34" t="s">
        <v>61</v>
      </c>
      <c r="C67" s="87">
        <v>0</v>
      </c>
      <c r="D67" s="7"/>
    </row>
    <row r="68" spans="1:4">
      <c r="A68" s="35" t="s">
        <v>504</v>
      </c>
      <c r="B68" s="34" t="s">
        <v>62</v>
      </c>
      <c r="C68" s="87">
        <v>0</v>
      </c>
      <c r="D68" s="7"/>
    </row>
    <row r="69" spans="1:4">
      <c r="A69" s="35" t="s">
        <v>434</v>
      </c>
      <c r="B69" s="34" t="s">
        <v>63</v>
      </c>
      <c r="C69" s="87">
        <v>72.05</v>
      </c>
      <c r="D69" s="7"/>
    </row>
    <row r="70" spans="1:4">
      <c r="A70" s="35" t="s">
        <v>505</v>
      </c>
      <c r="B70" s="34" t="s">
        <v>64</v>
      </c>
      <c r="C70" s="87">
        <v>0</v>
      </c>
      <c r="D70" s="7"/>
    </row>
    <row r="71" spans="1:4">
      <c r="A71" s="35" t="s">
        <v>506</v>
      </c>
      <c r="B71" s="34" t="s">
        <v>65</v>
      </c>
      <c r="C71" s="87">
        <v>0</v>
      </c>
      <c r="D71" s="7"/>
    </row>
    <row r="72" spans="1:4">
      <c r="A72" s="35" t="s">
        <v>507</v>
      </c>
      <c r="B72" s="34" t="s">
        <v>66</v>
      </c>
      <c r="C72" s="87">
        <v>0</v>
      </c>
      <c r="D72" s="7"/>
    </row>
    <row r="73" spans="1:4">
      <c r="A73" s="35" t="s">
        <v>508</v>
      </c>
      <c r="B73" s="34" t="s">
        <v>67</v>
      </c>
      <c r="C73" s="87">
        <v>0</v>
      </c>
      <c r="D73" s="7"/>
    </row>
    <row r="74" spans="1:4">
      <c r="A74" s="35" t="s">
        <v>509</v>
      </c>
      <c r="B74" s="34" t="s">
        <v>68</v>
      </c>
      <c r="C74" s="87">
        <v>0</v>
      </c>
      <c r="D74" s="7"/>
    </row>
    <row r="75" spans="1:4">
      <c r="A75" s="35" t="s">
        <v>510</v>
      </c>
      <c r="B75" s="34" t="s">
        <v>69</v>
      </c>
      <c r="C75" s="87">
        <v>0</v>
      </c>
      <c r="D75" s="7"/>
    </row>
    <row r="76" spans="1:4" ht="34.799999999999997">
      <c r="A76" s="35" t="s">
        <v>444</v>
      </c>
      <c r="B76" s="34" t="s">
        <v>70</v>
      </c>
      <c r="C76" s="87">
        <v>44.09</v>
      </c>
      <c r="D76" s="7"/>
    </row>
    <row r="77" spans="1:4">
      <c r="A77" s="35" t="s">
        <v>511</v>
      </c>
      <c r="B77" s="34" t="s">
        <v>71</v>
      </c>
      <c r="C77" s="87">
        <v>7.29</v>
      </c>
      <c r="D77" s="7"/>
    </row>
    <row r="78" spans="1:4" ht="34.799999999999997">
      <c r="A78" s="35" t="s">
        <v>435</v>
      </c>
      <c r="B78" s="34" t="s">
        <v>335</v>
      </c>
      <c r="C78" s="87">
        <v>21.28</v>
      </c>
      <c r="D78" s="7"/>
    </row>
    <row r="79" spans="1:4">
      <c r="A79" s="35" t="s">
        <v>512</v>
      </c>
      <c r="B79" s="34" t="s">
        <v>72</v>
      </c>
      <c r="C79" s="87">
        <v>0</v>
      </c>
      <c r="D79" s="7"/>
    </row>
    <row r="80" spans="1:4">
      <c r="A80" s="35" t="s">
        <v>513</v>
      </c>
      <c r="B80" s="34" t="s">
        <v>73</v>
      </c>
      <c r="C80" s="87">
        <v>0</v>
      </c>
      <c r="D80" s="7"/>
    </row>
    <row r="81" spans="1:4">
      <c r="A81" s="35" t="s">
        <v>514</v>
      </c>
      <c r="B81" s="34" t="s">
        <v>337</v>
      </c>
      <c r="C81" s="87">
        <v>0</v>
      </c>
      <c r="D81" s="7"/>
    </row>
    <row r="82" spans="1:4">
      <c r="A82" s="35" t="s">
        <v>515</v>
      </c>
      <c r="B82" s="34" t="s">
        <v>336</v>
      </c>
      <c r="C82" s="87">
        <v>0</v>
      </c>
      <c r="D82" s="7"/>
    </row>
    <row r="83" spans="1:4">
      <c r="A83" s="35" t="s">
        <v>516</v>
      </c>
      <c r="B83" s="34" t="s">
        <v>74</v>
      </c>
      <c r="C83" s="87">
        <v>0</v>
      </c>
      <c r="D83" s="7"/>
    </row>
    <row r="84" spans="1:4">
      <c r="A84" s="35" t="s">
        <v>517</v>
      </c>
      <c r="B84" s="34" t="s">
        <v>75</v>
      </c>
      <c r="C84" s="87">
        <v>0</v>
      </c>
      <c r="D84" s="7"/>
    </row>
    <row r="85" spans="1:4">
      <c r="A85" s="35" t="s">
        <v>436</v>
      </c>
      <c r="B85" s="34" t="s">
        <v>76</v>
      </c>
      <c r="C85" s="87">
        <v>77.63</v>
      </c>
      <c r="D85" s="7"/>
    </row>
    <row r="86" spans="1:4">
      <c r="A86" s="35" t="s">
        <v>518</v>
      </c>
      <c r="B86" s="34" t="s">
        <v>77</v>
      </c>
      <c r="C86" s="87">
        <v>0</v>
      </c>
      <c r="D86" s="7"/>
    </row>
    <row r="87" spans="1:4">
      <c r="A87" s="35" t="s">
        <v>519</v>
      </c>
      <c r="B87" s="34" t="s">
        <v>78</v>
      </c>
      <c r="C87" s="87">
        <v>0</v>
      </c>
      <c r="D87" s="7"/>
    </row>
    <row r="88" spans="1:4">
      <c r="A88" s="35" t="s">
        <v>520</v>
      </c>
      <c r="B88" s="34" t="s">
        <v>79</v>
      </c>
      <c r="C88" s="87">
        <v>0</v>
      </c>
      <c r="D88" s="7"/>
    </row>
    <row r="89" spans="1:4">
      <c r="A89" s="35" t="s">
        <v>521</v>
      </c>
      <c r="B89" s="34" t="s">
        <v>350</v>
      </c>
      <c r="C89" s="87">
        <v>0</v>
      </c>
      <c r="D89" s="7"/>
    </row>
    <row r="90" spans="1:4">
      <c r="A90" s="35" t="s">
        <v>522</v>
      </c>
      <c r="B90" s="34" t="s">
        <v>351</v>
      </c>
      <c r="C90" s="87">
        <v>0</v>
      </c>
      <c r="D90" s="7"/>
    </row>
    <row r="91" spans="1:4">
      <c r="A91" s="35" t="s">
        <v>523</v>
      </c>
      <c r="B91" s="34" t="s">
        <v>352</v>
      </c>
      <c r="C91" s="87">
        <v>0</v>
      </c>
      <c r="D91" s="7"/>
    </row>
    <row r="92" spans="1:4">
      <c r="A92" s="35" t="s">
        <v>524</v>
      </c>
      <c r="B92" s="34" t="s">
        <v>353</v>
      </c>
      <c r="C92" s="87">
        <v>0</v>
      </c>
      <c r="D92" s="7"/>
    </row>
    <row r="93" spans="1:4">
      <c r="A93" s="35" t="s">
        <v>525</v>
      </c>
      <c r="B93" s="34" t="s">
        <v>354</v>
      </c>
      <c r="C93" s="87">
        <v>0</v>
      </c>
      <c r="D93" s="7"/>
    </row>
    <row r="94" spans="1:4">
      <c r="A94" s="35" t="s">
        <v>526</v>
      </c>
      <c r="B94" s="34" t="s">
        <v>355</v>
      </c>
      <c r="C94" s="87">
        <v>0</v>
      </c>
      <c r="D94" s="7"/>
    </row>
    <row r="95" spans="1:4">
      <c r="A95" s="35" t="s">
        <v>527</v>
      </c>
      <c r="B95" s="34" t="s">
        <v>356</v>
      </c>
      <c r="C95" s="87">
        <v>0</v>
      </c>
      <c r="D95" s="7"/>
    </row>
    <row r="96" spans="1:4">
      <c r="A96" s="35" t="s">
        <v>528</v>
      </c>
      <c r="B96" s="34" t="s">
        <v>357</v>
      </c>
      <c r="C96" s="87">
        <v>0</v>
      </c>
      <c r="D96" s="7"/>
    </row>
    <row r="97" spans="1:4">
      <c r="A97" s="35" t="s">
        <v>529</v>
      </c>
      <c r="B97" s="34" t="s">
        <v>80</v>
      </c>
      <c r="C97" s="87">
        <v>0</v>
      </c>
      <c r="D97" s="7"/>
    </row>
    <row r="98" spans="1:4">
      <c r="A98" s="35" t="s">
        <v>530</v>
      </c>
      <c r="B98" s="34" t="s">
        <v>358</v>
      </c>
      <c r="C98" s="87">
        <v>0</v>
      </c>
      <c r="D98" s="7"/>
    </row>
    <row r="99" spans="1:4">
      <c r="A99" s="35" t="s">
        <v>531</v>
      </c>
      <c r="B99" s="34" t="s">
        <v>359</v>
      </c>
      <c r="C99" s="87">
        <v>0</v>
      </c>
      <c r="D99" s="7"/>
    </row>
    <row r="100" spans="1:4">
      <c r="A100" s="35" t="s">
        <v>532</v>
      </c>
      <c r="B100" s="34" t="s">
        <v>360</v>
      </c>
      <c r="C100" s="87">
        <v>0</v>
      </c>
      <c r="D100" s="7"/>
    </row>
    <row r="101" spans="1:4">
      <c r="A101" s="35" t="s">
        <v>533</v>
      </c>
      <c r="B101" s="34" t="s">
        <v>361</v>
      </c>
      <c r="C101" s="87">
        <v>0</v>
      </c>
      <c r="D101" s="7"/>
    </row>
    <row r="102" spans="1:4">
      <c r="A102" s="35" t="s">
        <v>534</v>
      </c>
      <c r="B102" s="34" t="s">
        <v>81</v>
      </c>
      <c r="C102" s="87">
        <v>0</v>
      </c>
      <c r="D102" s="7"/>
    </row>
    <row r="103" spans="1:4">
      <c r="A103" s="35" t="s">
        <v>535</v>
      </c>
      <c r="B103" s="34" t="s">
        <v>82</v>
      </c>
      <c r="C103" s="87">
        <v>0</v>
      </c>
      <c r="D103" s="7"/>
    </row>
    <row r="104" spans="1:4">
      <c r="A104" s="35" t="s">
        <v>536</v>
      </c>
      <c r="B104" s="34" t="s">
        <v>362</v>
      </c>
      <c r="C104" s="87">
        <v>0</v>
      </c>
      <c r="D104" s="7"/>
    </row>
    <row r="105" spans="1:4">
      <c r="A105" s="35" t="s">
        <v>537</v>
      </c>
      <c r="B105" s="34" t="s">
        <v>363</v>
      </c>
      <c r="C105" s="87">
        <v>0</v>
      </c>
      <c r="D105" s="7"/>
    </row>
    <row r="106" spans="1:4">
      <c r="A106" s="35" t="s">
        <v>446</v>
      </c>
      <c r="B106" s="34" t="s">
        <v>83</v>
      </c>
      <c r="C106" s="87">
        <v>7.05</v>
      </c>
      <c r="D106" s="7"/>
    </row>
    <row r="107" spans="1:4">
      <c r="A107" s="35" t="s">
        <v>445</v>
      </c>
      <c r="B107" s="34" t="s">
        <v>84</v>
      </c>
      <c r="C107" s="87">
        <v>118.6</v>
      </c>
      <c r="D107" s="7"/>
    </row>
    <row r="108" spans="1:4">
      <c r="A108" s="35" t="s">
        <v>437</v>
      </c>
      <c r="B108" s="34" t="s">
        <v>364</v>
      </c>
      <c r="C108" s="87">
        <v>26.34</v>
      </c>
      <c r="D108" s="7"/>
    </row>
    <row r="109" spans="1:4">
      <c r="A109" s="35" t="s">
        <v>538</v>
      </c>
      <c r="B109" s="34" t="s">
        <v>365</v>
      </c>
      <c r="C109" s="87">
        <v>0</v>
      </c>
      <c r="D109" s="7"/>
    </row>
    <row r="110" spans="1:4">
      <c r="A110" s="35" t="s">
        <v>539</v>
      </c>
      <c r="B110" s="34" t="s">
        <v>85</v>
      </c>
      <c r="C110" s="87">
        <v>31.31</v>
      </c>
      <c r="D110" s="7"/>
    </row>
    <row r="111" spans="1:4">
      <c r="A111" s="35" t="s">
        <v>540</v>
      </c>
      <c r="B111" s="34" t="s">
        <v>689</v>
      </c>
      <c r="C111" s="87">
        <v>14.08</v>
      </c>
      <c r="D111" s="7"/>
    </row>
    <row r="112" spans="1:4">
      <c r="A112" s="35" t="s">
        <v>541</v>
      </c>
      <c r="B112" s="34" t="s">
        <v>690</v>
      </c>
      <c r="C112" s="87">
        <v>18.54</v>
      </c>
      <c r="D112" s="7"/>
    </row>
    <row r="113" spans="1:4">
      <c r="A113" s="35" t="s">
        <v>542</v>
      </c>
      <c r="B113" s="34" t="s">
        <v>86</v>
      </c>
      <c r="C113" s="87">
        <v>5.67</v>
      </c>
      <c r="D113" s="7"/>
    </row>
    <row r="114" spans="1:4">
      <c r="A114" s="35" t="s">
        <v>543</v>
      </c>
      <c r="B114" s="34" t="s">
        <v>87</v>
      </c>
      <c r="C114" s="87">
        <v>6</v>
      </c>
      <c r="D114" s="7"/>
    </row>
    <row r="115" spans="1:4">
      <c r="A115" s="35" t="s">
        <v>544</v>
      </c>
      <c r="B115" s="34" t="s">
        <v>88</v>
      </c>
      <c r="C115" s="87">
        <v>9.1300000000000008</v>
      </c>
      <c r="D115" s="7"/>
    </row>
    <row r="116" spans="1:4">
      <c r="A116" s="35" t="s">
        <v>545</v>
      </c>
      <c r="B116" s="34" t="s">
        <v>89</v>
      </c>
      <c r="C116" s="87">
        <v>7.47</v>
      </c>
      <c r="D116" s="7"/>
    </row>
    <row r="117" spans="1:4">
      <c r="A117" s="35" t="s">
        <v>546</v>
      </c>
      <c r="B117" s="34" t="s">
        <v>682</v>
      </c>
      <c r="C117" s="87">
        <v>12.76</v>
      </c>
      <c r="D117" s="7"/>
    </row>
    <row r="118" spans="1:4">
      <c r="A118" s="35" t="s">
        <v>547</v>
      </c>
      <c r="B118" s="34" t="s">
        <v>90</v>
      </c>
      <c r="C118" s="87">
        <v>9.0299999999999994</v>
      </c>
      <c r="D118" s="7"/>
    </row>
    <row r="119" spans="1:4">
      <c r="A119" s="35" t="s">
        <v>548</v>
      </c>
      <c r="B119" s="34" t="s">
        <v>91</v>
      </c>
      <c r="C119" s="87">
        <v>15.08</v>
      </c>
      <c r="D119" s="7"/>
    </row>
    <row r="120" spans="1:4">
      <c r="A120" s="35" t="s">
        <v>549</v>
      </c>
      <c r="B120" s="34" t="s">
        <v>92</v>
      </c>
      <c r="C120" s="87">
        <v>14.65</v>
      </c>
      <c r="D120" s="7"/>
    </row>
    <row r="121" spans="1:4">
      <c r="A121" s="35" t="s">
        <v>550</v>
      </c>
      <c r="B121" s="34" t="s">
        <v>93</v>
      </c>
      <c r="C121" s="87">
        <v>13.97</v>
      </c>
      <c r="D121" s="7"/>
    </row>
    <row r="122" spans="1:4">
      <c r="A122" s="35" t="s">
        <v>551</v>
      </c>
      <c r="B122" s="34" t="s">
        <v>94</v>
      </c>
      <c r="C122" s="87">
        <v>0</v>
      </c>
      <c r="D122" s="7"/>
    </row>
    <row r="123" spans="1:4">
      <c r="A123" s="35" t="s">
        <v>552</v>
      </c>
      <c r="B123" s="34" t="s">
        <v>95</v>
      </c>
      <c r="C123" s="87">
        <v>0</v>
      </c>
      <c r="D123" s="7"/>
    </row>
    <row r="124" spans="1:4">
      <c r="A124" s="35" t="s">
        <v>553</v>
      </c>
      <c r="B124" s="34" t="s">
        <v>96</v>
      </c>
      <c r="C124" s="87">
        <v>131.07</v>
      </c>
      <c r="D124" s="7"/>
    </row>
    <row r="125" spans="1:4">
      <c r="A125" s="35" t="s">
        <v>554</v>
      </c>
      <c r="B125" s="34" t="s">
        <v>97</v>
      </c>
      <c r="C125" s="87">
        <v>87.8</v>
      </c>
      <c r="D125" s="7"/>
    </row>
    <row r="126" spans="1:4">
      <c r="A126" s="35" t="s">
        <v>555</v>
      </c>
      <c r="B126" s="34" t="s">
        <v>377</v>
      </c>
      <c r="C126" s="87">
        <v>100.08</v>
      </c>
      <c r="D126" s="7"/>
    </row>
    <row r="127" spans="1:4">
      <c r="A127" s="35" t="s">
        <v>556</v>
      </c>
      <c r="B127" s="34" t="s">
        <v>98</v>
      </c>
      <c r="C127" s="87">
        <v>0</v>
      </c>
      <c r="D127" s="7"/>
    </row>
    <row r="128" spans="1:4">
      <c r="A128" s="35" t="s">
        <v>557</v>
      </c>
      <c r="B128" s="34" t="s">
        <v>99</v>
      </c>
      <c r="C128" s="87">
        <v>0</v>
      </c>
      <c r="D128" s="7"/>
    </row>
    <row r="129" spans="1:4">
      <c r="A129" s="35" t="s">
        <v>558</v>
      </c>
      <c r="B129" s="34" t="s">
        <v>100</v>
      </c>
      <c r="C129" s="87">
        <v>0</v>
      </c>
      <c r="D129" s="7"/>
    </row>
    <row r="130" spans="1:4">
      <c r="A130" s="35" t="s">
        <v>559</v>
      </c>
      <c r="B130" s="34" t="s">
        <v>101</v>
      </c>
      <c r="C130" s="87">
        <v>0</v>
      </c>
      <c r="D130" s="7"/>
    </row>
    <row r="131" spans="1:4">
      <c r="A131" s="35" t="s">
        <v>560</v>
      </c>
      <c r="B131" s="34" t="s">
        <v>102</v>
      </c>
      <c r="C131" s="87">
        <v>0</v>
      </c>
      <c r="D131" s="7"/>
    </row>
    <row r="132" spans="1:4" ht="52.2">
      <c r="A132" s="35" t="s">
        <v>561</v>
      </c>
      <c r="B132" s="34" t="s">
        <v>103</v>
      </c>
      <c r="C132" s="87">
        <v>0</v>
      </c>
      <c r="D132" s="7"/>
    </row>
    <row r="133" spans="1:4">
      <c r="A133" s="35" t="s">
        <v>562</v>
      </c>
      <c r="B133" s="34" t="s">
        <v>104</v>
      </c>
      <c r="C133" s="87">
        <v>0</v>
      </c>
      <c r="D133" s="7"/>
    </row>
    <row r="134" spans="1:4">
      <c r="A134" s="35" t="s">
        <v>563</v>
      </c>
      <c r="B134" s="34" t="s">
        <v>105</v>
      </c>
      <c r="C134" s="87">
        <v>0</v>
      </c>
      <c r="D134" s="7"/>
    </row>
    <row r="135" spans="1:4">
      <c r="A135" s="35" t="s">
        <v>564</v>
      </c>
      <c r="B135" s="34" t="s">
        <v>106</v>
      </c>
      <c r="C135" s="87">
        <v>35.78</v>
      </c>
      <c r="D135" s="7"/>
    </row>
    <row r="136" spans="1:4">
      <c r="A136" s="35" t="s">
        <v>565</v>
      </c>
      <c r="B136" s="34" t="s">
        <v>107</v>
      </c>
      <c r="C136" s="87">
        <v>35.840000000000003</v>
      </c>
      <c r="D136" s="7"/>
    </row>
    <row r="137" spans="1:4">
      <c r="A137" s="35" t="s">
        <v>566</v>
      </c>
      <c r="B137" s="34" t="s">
        <v>108</v>
      </c>
      <c r="C137" s="87"/>
      <c r="D137" s="7"/>
    </row>
    <row r="138" spans="1:4">
      <c r="A138" s="35" t="s">
        <v>567</v>
      </c>
      <c r="B138" s="34" t="s">
        <v>109</v>
      </c>
      <c r="C138" s="87"/>
      <c r="D138" s="7"/>
    </row>
    <row r="139" spans="1:4">
      <c r="A139" s="35" t="s">
        <v>568</v>
      </c>
      <c r="B139" s="34" t="s">
        <v>110</v>
      </c>
      <c r="C139" s="87"/>
      <c r="D139" s="7"/>
    </row>
    <row r="140" spans="1:4">
      <c r="A140" s="35" t="s">
        <v>569</v>
      </c>
      <c r="B140" s="34" t="s">
        <v>111</v>
      </c>
      <c r="C140" s="87"/>
      <c r="D140" s="7"/>
    </row>
    <row r="141" spans="1:4">
      <c r="A141" s="35" t="s">
        <v>570</v>
      </c>
      <c r="B141" s="34" t="s">
        <v>112</v>
      </c>
      <c r="C141" s="87"/>
      <c r="D141" s="7"/>
    </row>
    <row r="142" spans="1:4">
      <c r="A142" s="35" t="s">
        <v>571</v>
      </c>
      <c r="B142" s="34" t="s">
        <v>113</v>
      </c>
      <c r="C142" s="87"/>
      <c r="D142" s="7"/>
    </row>
    <row r="143" spans="1:4">
      <c r="A143" s="35" t="s">
        <v>572</v>
      </c>
      <c r="B143" s="34" t="s">
        <v>114</v>
      </c>
      <c r="C143" s="87"/>
      <c r="D143" s="7"/>
    </row>
    <row r="144" spans="1:4">
      <c r="A144" s="35" t="s">
        <v>573</v>
      </c>
      <c r="B144" s="34" t="s">
        <v>115</v>
      </c>
      <c r="C144" s="87"/>
      <c r="D144" s="7"/>
    </row>
    <row r="145" spans="1:4">
      <c r="A145" s="35" t="s">
        <v>574</v>
      </c>
      <c r="B145" s="34" t="s">
        <v>116</v>
      </c>
      <c r="C145" s="87"/>
      <c r="D145" s="7"/>
    </row>
    <row r="146" spans="1:4">
      <c r="A146" s="35" t="s">
        <v>575</v>
      </c>
      <c r="B146" s="34" t="s">
        <v>117</v>
      </c>
      <c r="C146" s="87"/>
      <c r="D146" s="7"/>
    </row>
    <row r="147" spans="1:4">
      <c r="A147" s="35" t="s">
        <v>576</v>
      </c>
      <c r="B147" s="34" t="s">
        <v>118</v>
      </c>
      <c r="C147" s="87"/>
      <c r="D147" s="7"/>
    </row>
    <row r="148" spans="1:4">
      <c r="A148" s="35" t="s">
        <v>577</v>
      </c>
      <c r="B148" s="34" t="s">
        <v>119</v>
      </c>
      <c r="C148" s="87"/>
      <c r="D148" s="7"/>
    </row>
    <row r="149" spans="1:4">
      <c r="A149" s="35" t="s">
        <v>578</v>
      </c>
      <c r="B149" s="34" t="s">
        <v>120</v>
      </c>
      <c r="C149" s="87"/>
      <c r="D149" s="7"/>
    </row>
    <row r="150" spans="1:4">
      <c r="A150" s="35" t="s">
        <v>579</v>
      </c>
      <c r="B150" s="34" t="s">
        <v>121</v>
      </c>
      <c r="C150" s="87"/>
      <c r="D150" s="7"/>
    </row>
    <row r="151" spans="1:4">
      <c r="A151" s="35" t="s">
        <v>580</v>
      </c>
      <c r="B151" s="34" t="s">
        <v>122</v>
      </c>
      <c r="C151" s="87"/>
      <c r="D151" s="7"/>
    </row>
    <row r="152" spans="1:4">
      <c r="A152" s="35" t="s">
        <v>581</v>
      </c>
      <c r="B152" s="34" t="s">
        <v>339</v>
      </c>
      <c r="C152" s="87"/>
      <c r="D152" s="7"/>
    </row>
    <row r="153" spans="1:4">
      <c r="A153" s="35" t="s">
        <v>582</v>
      </c>
      <c r="B153" s="34" t="s">
        <v>338</v>
      </c>
      <c r="C153" s="87"/>
      <c r="D153" s="7"/>
    </row>
    <row r="154" spans="1:4">
      <c r="A154" s="35" t="s">
        <v>583</v>
      </c>
      <c r="B154" s="34" t="s">
        <v>123</v>
      </c>
      <c r="C154" s="87"/>
      <c r="D154" s="7"/>
    </row>
    <row r="155" spans="1:4">
      <c r="A155" s="35" t="s">
        <v>584</v>
      </c>
      <c r="B155" s="34" t="s">
        <v>124</v>
      </c>
      <c r="C155" s="87"/>
      <c r="D155" s="7"/>
    </row>
    <row r="156" spans="1:4">
      <c r="A156" s="35" t="s">
        <v>585</v>
      </c>
      <c r="B156" s="34" t="s">
        <v>125</v>
      </c>
      <c r="C156" s="87"/>
      <c r="D156" s="7"/>
    </row>
    <row r="157" spans="1:4">
      <c r="A157" s="35" t="s">
        <v>586</v>
      </c>
      <c r="B157" s="34" t="s">
        <v>126</v>
      </c>
      <c r="C157" s="87"/>
      <c r="D157" s="7"/>
    </row>
    <row r="158" spans="1:4">
      <c r="A158" s="35" t="s">
        <v>587</v>
      </c>
      <c r="B158" s="34" t="s">
        <v>127</v>
      </c>
      <c r="C158" s="87"/>
      <c r="D158" s="7"/>
    </row>
    <row r="159" spans="1:4">
      <c r="A159" s="35" t="s">
        <v>588</v>
      </c>
      <c r="B159" s="34" t="s">
        <v>128</v>
      </c>
      <c r="C159" s="87"/>
      <c r="D159" s="7"/>
    </row>
    <row r="160" spans="1:4">
      <c r="A160" s="35" t="s">
        <v>589</v>
      </c>
      <c r="B160" s="34" t="s">
        <v>129</v>
      </c>
      <c r="C160" s="87"/>
      <c r="D160" s="7"/>
    </row>
    <row r="161" spans="1:4">
      <c r="A161" s="35" t="s">
        <v>590</v>
      </c>
      <c r="B161" s="34" t="s">
        <v>130</v>
      </c>
      <c r="C161" s="87"/>
      <c r="D161" s="7"/>
    </row>
    <row r="162" spans="1:4">
      <c r="A162" s="35" t="s">
        <v>591</v>
      </c>
      <c r="B162" s="34" t="s">
        <v>131</v>
      </c>
      <c r="C162" s="87"/>
      <c r="D162" s="7"/>
    </row>
    <row r="163" spans="1:4">
      <c r="A163" s="35" t="s">
        <v>592</v>
      </c>
      <c r="B163" s="34" t="s">
        <v>132</v>
      </c>
      <c r="C163" s="87"/>
      <c r="D163" s="7"/>
    </row>
    <row r="164" spans="1:4">
      <c r="A164" s="35" t="s">
        <v>593</v>
      </c>
      <c r="B164" s="34" t="s">
        <v>133</v>
      </c>
      <c r="C164" s="87"/>
      <c r="D164" s="7"/>
    </row>
    <row r="165" spans="1:4">
      <c r="A165" s="35" t="s">
        <v>594</v>
      </c>
      <c r="B165" s="34" t="s">
        <v>134</v>
      </c>
      <c r="C165" s="87"/>
      <c r="D165" s="7"/>
    </row>
    <row r="166" spans="1:4">
      <c r="A166" s="35" t="s">
        <v>595</v>
      </c>
      <c r="B166" s="34" t="s">
        <v>135</v>
      </c>
      <c r="C166" s="87"/>
      <c r="D166" s="7"/>
    </row>
    <row r="167" spans="1:4">
      <c r="A167" s="35" t="s">
        <v>596</v>
      </c>
      <c r="B167" s="34" t="s">
        <v>136</v>
      </c>
      <c r="C167" s="87"/>
      <c r="D167" s="7"/>
    </row>
    <row r="168" spans="1:4">
      <c r="A168" s="35" t="s">
        <v>597</v>
      </c>
      <c r="B168" s="34" t="s">
        <v>137</v>
      </c>
      <c r="C168" s="87"/>
      <c r="D168" s="7"/>
    </row>
    <row r="169" spans="1:4">
      <c r="A169" s="35" t="s">
        <v>598</v>
      </c>
      <c r="B169" s="34" t="s">
        <v>138</v>
      </c>
      <c r="C169" s="87"/>
      <c r="D169" s="7"/>
    </row>
    <row r="170" spans="1:4">
      <c r="A170" s="35" t="s">
        <v>599</v>
      </c>
      <c r="B170" s="34" t="s">
        <v>139</v>
      </c>
      <c r="C170" s="87"/>
      <c r="D170" s="7"/>
    </row>
    <row r="171" spans="1:4">
      <c r="A171" s="35" t="s">
        <v>600</v>
      </c>
      <c r="B171" s="34" t="s">
        <v>140</v>
      </c>
      <c r="C171" s="87"/>
      <c r="D171" s="7"/>
    </row>
    <row r="172" spans="1:4">
      <c r="A172" s="35" t="s">
        <v>601</v>
      </c>
      <c r="B172" s="34" t="s">
        <v>141</v>
      </c>
      <c r="C172" s="87"/>
      <c r="D172" s="7"/>
    </row>
    <row r="173" spans="1:4">
      <c r="A173" s="35" t="s">
        <v>602</v>
      </c>
      <c r="B173" s="34" t="s">
        <v>142</v>
      </c>
      <c r="C173" s="87"/>
      <c r="D173" s="7"/>
    </row>
    <row r="174" spans="1:4">
      <c r="A174" s="35" t="s">
        <v>603</v>
      </c>
      <c r="B174" s="34" t="s">
        <v>143</v>
      </c>
      <c r="C174" s="87"/>
      <c r="D174" s="7"/>
    </row>
    <row r="175" spans="1:4">
      <c r="A175" s="35" t="s">
        <v>604</v>
      </c>
      <c r="B175" s="34" t="s">
        <v>144</v>
      </c>
      <c r="C175" s="87"/>
      <c r="D175" s="7"/>
    </row>
    <row r="176" spans="1:4">
      <c r="A176" s="35" t="s">
        <v>605</v>
      </c>
      <c r="B176" s="34" t="s">
        <v>145</v>
      </c>
      <c r="C176" s="87"/>
      <c r="D176" s="7"/>
    </row>
    <row r="177" spans="1:4">
      <c r="A177" s="35" t="s">
        <v>606</v>
      </c>
      <c r="B177" s="34" t="s">
        <v>146</v>
      </c>
      <c r="C177" s="87"/>
      <c r="D177" s="7"/>
    </row>
    <row r="178" spans="1:4">
      <c r="A178" s="35" t="s">
        <v>607</v>
      </c>
      <c r="B178" s="34" t="s">
        <v>147</v>
      </c>
      <c r="C178" s="87"/>
      <c r="D178" s="7"/>
    </row>
    <row r="179" spans="1:4">
      <c r="A179" s="35" t="s">
        <v>608</v>
      </c>
      <c r="B179" s="34" t="s">
        <v>148</v>
      </c>
      <c r="C179" s="87"/>
      <c r="D179" s="7"/>
    </row>
    <row r="180" spans="1:4">
      <c r="A180" s="35" t="s">
        <v>609</v>
      </c>
      <c r="B180" s="34" t="s">
        <v>149</v>
      </c>
      <c r="C180" s="87"/>
      <c r="D180" s="7"/>
    </row>
    <row r="181" spans="1:4">
      <c r="A181" s="35" t="s">
        <v>610</v>
      </c>
      <c r="B181" s="34" t="s">
        <v>150</v>
      </c>
      <c r="C181" s="87"/>
      <c r="D181" s="7"/>
    </row>
    <row r="182" spans="1:4">
      <c r="A182" s="35">
        <v>2313</v>
      </c>
      <c r="B182" s="34" t="s">
        <v>151</v>
      </c>
      <c r="C182" s="87"/>
      <c r="D182" s="7"/>
    </row>
    <row r="183" spans="1:4">
      <c r="A183" s="35">
        <v>2314</v>
      </c>
      <c r="B183" s="34" t="s">
        <v>152</v>
      </c>
      <c r="C183" s="87"/>
      <c r="D183" s="7"/>
    </row>
    <row r="184" spans="1:4">
      <c r="A184" s="35">
        <v>2315</v>
      </c>
      <c r="B184" s="34" t="s">
        <v>153</v>
      </c>
      <c r="C184" s="87"/>
      <c r="D184" s="7"/>
    </row>
    <row r="185" spans="1:4">
      <c r="A185" s="35">
        <v>2316</v>
      </c>
      <c r="B185" s="34" t="s">
        <v>154</v>
      </c>
      <c r="C185" s="87"/>
      <c r="D185" s="7"/>
    </row>
    <row r="186" spans="1:4">
      <c r="A186" s="35">
        <v>2501</v>
      </c>
      <c r="B186" s="34" t="s">
        <v>155</v>
      </c>
      <c r="C186" s="87"/>
      <c r="D186" s="7"/>
    </row>
    <row r="187" spans="1:4">
      <c r="A187" s="35">
        <v>2502</v>
      </c>
      <c r="B187" s="34" t="s">
        <v>156</v>
      </c>
      <c r="C187" s="87"/>
      <c r="D187" s="7"/>
    </row>
    <row r="188" spans="1:4">
      <c r="A188" s="35">
        <v>2503</v>
      </c>
      <c r="B188" s="34" t="s">
        <v>157</v>
      </c>
      <c r="C188" s="87"/>
      <c r="D188" s="7"/>
    </row>
    <row r="189" spans="1:4">
      <c r="A189" s="35">
        <v>2504</v>
      </c>
      <c r="B189" s="34" t="s">
        <v>158</v>
      </c>
      <c r="C189" s="87"/>
      <c r="D189" s="7"/>
    </row>
    <row r="190" spans="1:4">
      <c r="A190" s="35">
        <v>2505</v>
      </c>
      <c r="B190" s="34" t="s">
        <v>159</v>
      </c>
      <c r="C190" s="87"/>
      <c r="D190" s="7"/>
    </row>
    <row r="191" spans="1:4">
      <c r="A191" s="35">
        <v>2506</v>
      </c>
      <c r="B191" s="34" t="s">
        <v>160</v>
      </c>
      <c r="C191" s="87"/>
      <c r="D191" s="7"/>
    </row>
    <row r="192" spans="1:4">
      <c r="A192" s="35">
        <v>2601</v>
      </c>
      <c r="B192" s="34" t="s">
        <v>161</v>
      </c>
      <c r="C192" s="87"/>
      <c r="D192" s="7"/>
    </row>
    <row r="193" spans="1:4">
      <c r="A193" s="35">
        <v>2602</v>
      </c>
      <c r="B193" s="34" t="s">
        <v>162</v>
      </c>
      <c r="C193" s="87"/>
      <c r="D193" s="7"/>
    </row>
    <row r="194" spans="1:4">
      <c r="A194" s="35">
        <v>2603</v>
      </c>
      <c r="B194" s="34" t="s">
        <v>341</v>
      </c>
      <c r="C194" s="87"/>
      <c r="D194" s="7"/>
    </row>
    <row r="195" spans="1:4">
      <c r="A195" s="35">
        <v>2604</v>
      </c>
      <c r="B195" s="34" t="s">
        <v>340</v>
      </c>
      <c r="C195" s="87"/>
      <c r="D195" s="7"/>
    </row>
    <row r="196" spans="1:4">
      <c r="A196" s="35">
        <v>2605</v>
      </c>
      <c r="B196" s="34" t="s">
        <v>163</v>
      </c>
      <c r="C196" s="87"/>
      <c r="D196" s="7"/>
    </row>
    <row r="197" spans="1:4">
      <c r="A197" s="35">
        <v>2606</v>
      </c>
      <c r="B197" s="34" t="s">
        <v>164</v>
      </c>
      <c r="C197" s="87"/>
      <c r="D197" s="7"/>
    </row>
    <row r="198" spans="1:4">
      <c r="A198" s="35">
        <v>2607</v>
      </c>
      <c r="B198" s="34" t="s">
        <v>165</v>
      </c>
      <c r="C198" s="87"/>
      <c r="D198" s="7"/>
    </row>
    <row r="199" spans="1:4">
      <c r="A199" s="35">
        <v>2608</v>
      </c>
      <c r="B199" s="34" t="s">
        <v>166</v>
      </c>
      <c r="C199" s="87"/>
      <c r="D199" s="7"/>
    </row>
    <row r="200" spans="1:4">
      <c r="A200" s="35">
        <v>2609</v>
      </c>
      <c r="B200" s="34" t="s">
        <v>167</v>
      </c>
      <c r="C200" s="87"/>
      <c r="D200" s="7"/>
    </row>
    <row r="201" spans="1:4">
      <c r="A201" s="35">
        <v>2612</v>
      </c>
      <c r="B201" s="34" t="s">
        <v>168</v>
      </c>
      <c r="C201" s="87"/>
      <c r="D201" s="7"/>
    </row>
    <row r="202" spans="1:4">
      <c r="A202" s="35">
        <v>2613</v>
      </c>
      <c r="B202" s="34" t="s">
        <v>169</v>
      </c>
      <c r="C202" s="87"/>
      <c r="D202" s="7"/>
    </row>
    <row r="203" spans="1:4">
      <c r="A203" s="35">
        <v>2701</v>
      </c>
      <c r="B203" s="34" t="s">
        <v>170</v>
      </c>
      <c r="C203" s="87"/>
      <c r="D203" s="7"/>
    </row>
    <row r="204" spans="1:4">
      <c r="A204" s="35">
        <v>2710</v>
      </c>
      <c r="B204" s="34" t="s">
        <v>171</v>
      </c>
      <c r="C204" s="87"/>
      <c r="D204" s="7"/>
    </row>
    <row r="205" spans="1:4">
      <c r="A205" s="35">
        <v>2711</v>
      </c>
      <c r="B205" s="34" t="s">
        <v>172</v>
      </c>
      <c r="C205" s="87"/>
      <c r="D205" s="7"/>
    </row>
    <row r="206" spans="1:4">
      <c r="A206" s="35">
        <v>2712</v>
      </c>
      <c r="B206" s="34" t="s">
        <v>173</v>
      </c>
      <c r="C206" s="87"/>
      <c r="D206" s="7"/>
    </row>
    <row r="207" spans="1:4">
      <c r="A207" s="35">
        <v>2713</v>
      </c>
      <c r="B207" s="34" t="s">
        <v>174</v>
      </c>
      <c r="C207" s="87"/>
      <c r="D207" s="7"/>
    </row>
    <row r="208" spans="1:4">
      <c r="A208" s="35">
        <v>2714</v>
      </c>
      <c r="B208" s="34" t="s">
        <v>175</v>
      </c>
      <c r="C208" s="87"/>
      <c r="D208" s="7"/>
    </row>
    <row r="209" spans="1:4">
      <c r="A209" s="35">
        <v>2801</v>
      </c>
      <c r="B209" s="34" t="s">
        <v>696</v>
      </c>
      <c r="C209" s="87"/>
      <c r="D209" s="7"/>
    </row>
    <row r="210" spans="1:4">
      <c r="A210" s="35">
        <v>2802</v>
      </c>
      <c r="B210" s="34" t="s">
        <v>176</v>
      </c>
      <c r="C210" s="87"/>
      <c r="D210" s="7"/>
    </row>
    <row r="211" spans="1:4">
      <c r="A211" s="35">
        <v>2803</v>
      </c>
      <c r="B211" s="34" t="s">
        <v>695</v>
      </c>
      <c r="C211" s="87"/>
      <c r="D211" s="7"/>
    </row>
    <row r="212" spans="1:4">
      <c r="A212" s="35">
        <v>2811</v>
      </c>
      <c r="B212" s="34" t="s">
        <v>177</v>
      </c>
      <c r="C212" s="87"/>
      <c r="D212" s="7"/>
    </row>
    <row r="213" spans="1:4">
      <c r="A213" s="35">
        <v>2812</v>
      </c>
      <c r="B213" s="34" t="s">
        <v>178</v>
      </c>
      <c r="C213" s="87"/>
      <c r="D213" s="7"/>
    </row>
    <row r="214" spans="1:4">
      <c r="A214" s="35">
        <v>2813</v>
      </c>
      <c r="B214" s="34" t="s">
        <v>179</v>
      </c>
      <c r="C214" s="87"/>
      <c r="D214" s="7"/>
    </row>
    <row r="215" spans="1:4">
      <c r="A215" s="35">
        <v>2814</v>
      </c>
      <c r="B215" s="34" t="s">
        <v>180</v>
      </c>
      <c r="C215" s="87"/>
      <c r="D215" s="7"/>
    </row>
    <row r="216" spans="1:4">
      <c r="A216" s="35">
        <v>2815</v>
      </c>
      <c r="B216" s="34" t="s">
        <v>181</v>
      </c>
      <c r="C216" s="87"/>
      <c r="D216" s="7"/>
    </row>
    <row r="217" spans="1:4">
      <c r="A217" s="35">
        <v>2816</v>
      </c>
      <c r="B217" s="34" t="s">
        <v>182</v>
      </c>
      <c r="C217" s="87"/>
      <c r="D217" s="7"/>
    </row>
    <row r="218" spans="1:4">
      <c r="A218" s="35">
        <v>2817</v>
      </c>
      <c r="B218" s="34" t="s">
        <v>183</v>
      </c>
      <c r="C218" s="87"/>
      <c r="D218" s="7"/>
    </row>
    <row r="219" spans="1:4">
      <c r="A219" s="35">
        <v>2901</v>
      </c>
      <c r="B219" s="34" t="s">
        <v>184</v>
      </c>
      <c r="C219" s="87"/>
      <c r="D219" s="7"/>
    </row>
    <row r="220" spans="1:4">
      <c r="A220" s="35">
        <v>2902</v>
      </c>
      <c r="B220" s="34" t="s">
        <v>185</v>
      </c>
      <c r="C220" s="87"/>
      <c r="D220" s="7"/>
    </row>
    <row r="221" spans="1:4">
      <c r="A221" s="35">
        <v>2903</v>
      </c>
      <c r="B221" s="34" t="s">
        <v>186</v>
      </c>
      <c r="C221" s="87"/>
      <c r="D221" s="7"/>
    </row>
    <row r="222" spans="1:4" ht="34.799999999999997">
      <c r="A222" s="35" t="s">
        <v>611</v>
      </c>
      <c r="B222" s="34" t="s">
        <v>187</v>
      </c>
      <c r="C222" s="87">
        <v>0</v>
      </c>
      <c r="D222" s="7"/>
    </row>
    <row r="223" spans="1:4">
      <c r="A223" s="35" t="s">
        <v>612</v>
      </c>
      <c r="B223" s="34" t="s">
        <v>188</v>
      </c>
      <c r="C223" s="87">
        <v>0</v>
      </c>
      <c r="D223" s="7"/>
    </row>
    <row r="224" spans="1:4" ht="34.799999999999997">
      <c r="A224" s="35" t="s">
        <v>613</v>
      </c>
      <c r="B224" s="34" t="s">
        <v>189</v>
      </c>
      <c r="C224" s="87">
        <v>0</v>
      </c>
      <c r="D224" s="7"/>
    </row>
    <row r="225" spans="1:4">
      <c r="A225" s="35" t="s">
        <v>614</v>
      </c>
      <c r="B225" s="34" t="s">
        <v>112</v>
      </c>
      <c r="C225" s="87">
        <v>0</v>
      </c>
      <c r="D225" s="7"/>
    </row>
    <row r="226" spans="1:4">
      <c r="A226" s="35" t="s">
        <v>615</v>
      </c>
      <c r="B226" s="34" t="s">
        <v>190</v>
      </c>
      <c r="C226" s="87">
        <v>0</v>
      </c>
      <c r="D226" s="7"/>
    </row>
    <row r="227" spans="1:4">
      <c r="A227" s="35" t="s">
        <v>616</v>
      </c>
      <c r="B227" s="34" t="s">
        <v>191</v>
      </c>
      <c r="C227" s="87">
        <v>0</v>
      </c>
      <c r="D227" s="7"/>
    </row>
    <row r="228" spans="1:4">
      <c r="A228" s="35" t="s">
        <v>617</v>
      </c>
      <c r="B228" s="34" t="s">
        <v>192</v>
      </c>
      <c r="C228" s="87">
        <v>0</v>
      </c>
      <c r="D228" s="7"/>
    </row>
    <row r="229" spans="1:4">
      <c r="A229" s="35" t="s">
        <v>683</v>
      </c>
      <c r="B229" s="34" t="s">
        <v>193</v>
      </c>
      <c r="C229" s="87">
        <v>0</v>
      </c>
      <c r="D229" s="7"/>
    </row>
    <row r="230" spans="1:4" ht="34.799999999999997">
      <c r="A230" s="35" t="s">
        <v>618</v>
      </c>
      <c r="B230" s="34" t="s">
        <v>194</v>
      </c>
      <c r="C230" s="87">
        <v>0</v>
      </c>
      <c r="D230" s="7"/>
    </row>
    <row r="231" spans="1:4" ht="34.799999999999997">
      <c r="A231" s="35" t="s">
        <v>619</v>
      </c>
      <c r="B231" s="34" t="s">
        <v>195</v>
      </c>
      <c r="C231" s="87">
        <v>0</v>
      </c>
      <c r="D231" s="7"/>
    </row>
    <row r="232" spans="1:4">
      <c r="A232" s="35" t="s">
        <v>620</v>
      </c>
      <c r="B232" s="34" t="s">
        <v>196</v>
      </c>
      <c r="C232" s="87">
        <v>0</v>
      </c>
      <c r="D232" s="7"/>
    </row>
    <row r="233" spans="1:4">
      <c r="A233" s="35" t="s">
        <v>621</v>
      </c>
      <c r="B233" s="34" t="s">
        <v>47</v>
      </c>
      <c r="C233" s="87">
        <v>0</v>
      </c>
      <c r="D233" s="7"/>
    </row>
    <row r="234" spans="1:4">
      <c r="A234" s="35" t="s">
        <v>622</v>
      </c>
      <c r="B234" s="34" t="s">
        <v>197</v>
      </c>
      <c r="C234" s="87">
        <v>0</v>
      </c>
      <c r="D234" s="7"/>
    </row>
    <row r="235" spans="1:4">
      <c r="A235" s="35" t="s">
        <v>623</v>
      </c>
      <c r="B235" s="34" t="s">
        <v>198</v>
      </c>
      <c r="C235" s="87">
        <v>0</v>
      </c>
      <c r="D235" s="7"/>
    </row>
    <row r="236" spans="1:4">
      <c r="A236" s="35" t="s">
        <v>624</v>
      </c>
      <c r="B236" s="34" t="s">
        <v>199</v>
      </c>
      <c r="C236" s="87">
        <v>0</v>
      </c>
      <c r="D236" s="7"/>
    </row>
    <row r="237" spans="1:4">
      <c r="A237" s="35" t="s">
        <v>625</v>
      </c>
      <c r="B237" s="34" t="s">
        <v>200</v>
      </c>
      <c r="C237" s="87">
        <v>0</v>
      </c>
      <c r="D237" s="7"/>
    </row>
    <row r="238" spans="1:4">
      <c r="A238" s="35" t="s">
        <v>447</v>
      </c>
      <c r="B238" s="34" t="s">
        <v>372</v>
      </c>
      <c r="C238" s="87">
        <v>261.92</v>
      </c>
      <c r="D238" s="7"/>
    </row>
    <row r="239" spans="1:4">
      <c r="A239" s="35" t="s">
        <v>626</v>
      </c>
      <c r="B239" s="34" t="s">
        <v>201</v>
      </c>
      <c r="C239" s="87">
        <v>0</v>
      </c>
      <c r="D239" s="7"/>
    </row>
    <row r="240" spans="1:4">
      <c r="A240" s="35" t="s">
        <v>627</v>
      </c>
      <c r="B240" s="34" t="s">
        <v>202</v>
      </c>
      <c r="C240" s="87">
        <v>0</v>
      </c>
      <c r="D240" s="7"/>
    </row>
    <row r="241" spans="1:4">
      <c r="A241" s="35" t="s">
        <v>628</v>
      </c>
      <c r="B241" s="34" t="s">
        <v>203</v>
      </c>
      <c r="C241" s="87">
        <v>0</v>
      </c>
      <c r="D241" s="7"/>
    </row>
    <row r="242" spans="1:4" ht="34.799999999999997">
      <c r="A242" s="35" t="s">
        <v>629</v>
      </c>
      <c r="B242" s="34" t="s">
        <v>204</v>
      </c>
      <c r="C242" s="87">
        <v>0</v>
      </c>
      <c r="D242" s="7"/>
    </row>
    <row r="243" spans="1:4">
      <c r="A243" s="35" t="s">
        <v>448</v>
      </c>
      <c r="B243" s="34" t="s">
        <v>205</v>
      </c>
      <c r="C243" s="87">
        <v>100.83</v>
      </c>
      <c r="D243" s="7"/>
    </row>
    <row r="244" spans="1:4" ht="34.799999999999997">
      <c r="A244" s="35" t="s">
        <v>630</v>
      </c>
      <c r="B244" s="34" t="s">
        <v>206</v>
      </c>
      <c r="C244" s="87">
        <v>0</v>
      </c>
      <c r="D244" s="7"/>
    </row>
    <row r="245" spans="1:4">
      <c r="A245" s="35" t="s">
        <v>631</v>
      </c>
      <c r="B245" s="34" t="s">
        <v>414</v>
      </c>
      <c r="C245" s="87"/>
      <c r="D245" s="7"/>
    </row>
    <row r="246" spans="1:4">
      <c r="A246" s="35" t="s">
        <v>632</v>
      </c>
      <c r="B246" s="34" t="s">
        <v>342</v>
      </c>
      <c r="C246" s="87"/>
      <c r="D246" s="7"/>
    </row>
    <row r="247" spans="1:4">
      <c r="A247" s="35" t="s">
        <v>633</v>
      </c>
      <c r="B247" s="34" t="s">
        <v>343</v>
      </c>
      <c r="C247" s="87"/>
      <c r="D247" s="7"/>
    </row>
    <row r="248" spans="1:4">
      <c r="A248" s="35" t="s">
        <v>634</v>
      </c>
      <c r="B248" s="34" t="s">
        <v>344</v>
      </c>
      <c r="C248" s="87"/>
      <c r="D248" s="7"/>
    </row>
    <row r="249" spans="1:4">
      <c r="A249" s="35" t="s">
        <v>635</v>
      </c>
      <c r="B249" s="34" t="s">
        <v>345</v>
      </c>
      <c r="C249" s="87"/>
      <c r="D249" s="7"/>
    </row>
    <row r="250" spans="1:4">
      <c r="A250" s="35" t="s">
        <v>636</v>
      </c>
      <c r="B250" s="34" t="s">
        <v>170</v>
      </c>
      <c r="C250" s="87"/>
      <c r="D250" s="7"/>
    </row>
    <row r="251" spans="1:4">
      <c r="A251" s="35" t="s">
        <v>637</v>
      </c>
      <c r="B251" s="34" t="s">
        <v>207</v>
      </c>
      <c r="C251" s="87"/>
      <c r="D251" s="7"/>
    </row>
    <row r="252" spans="1:4">
      <c r="A252" s="35" t="s">
        <v>638</v>
      </c>
      <c r="B252" s="34" t="s">
        <v>208</v>
      </c>
      <c r="C252" s="87"/>
      <c r="D252" s="7"/>
    </row>
    <row r="253" spans="1:4">
      <c r="A253" s="35" t="s">
        <v>639</v>
      </c>
      <c r="B253" s="34" t="s">
        <v>209</v>
      </c>
      <c r="C253" s="87"/>
      <c r="D253" s="7"/>
    </row>
    <row r="254" spans="1:4">
      <c r="A254" s="35" t="s">
        <v>640</v>
      </c>
      <c r="B254" s="34" t="s">
        <v>210</v>
      </c>
      <c r="C254" s="87"/>
      <c r="D254" s="7"/>
    </row>
    <row r="255" spans="1:4">
      <c r="A255" s="35" t="s">
        <v>641</v>
      </c>
      <c r="B255" s="34" t="s">
        <v>415</v>
      </c>
      <c r="C255" s="87"/>
      <c r="D255" s="7"/>
    </row>
    <row r="256" spans="1:4">
      <c r="A256" s="35" t="s">
        <v>642</v>
      </c>
      <c r="B256" s="34" t="s">
        <v>211</v>
      </c>
      <c r="C256" s="87"/>
      <c r="D256" s="7"/>
    </row>
    <row r="257" spans="1:4">
      <c r="A257" s="35" t="s">
        <v>643</v>
      </c>
      <c r="B257" s="34" t="s">
        <v>212</v>
      </c>
      <c r="C257" s="87"/>
      <c r="D257" s="7"/>
    </row>
    <row r="258" spans="1:4">
      <c r="A258" s="35" t="s">
        <v>644</v>
      </c>
      <c r="B258" s="38" t="s">
        <v>213</v>
      </c>
      <c r="C258" s="87"/>
      <c r="D258" s="7"/>
    </row>
    <row r="259" spans="1:4" ht="34.799999999999997">
      <c r="A259" s="35">
        <v>4001</v>
      </c>
      <c r="B259" s="34" t="s">
        <v>214</v>
      </c>
      <c r="C259" s="123"/>
      <c r="D259" s="7"/>
    </row>
    <row r="260" spans="1:4">
      <c r="A260" s="35">
        <v>4002</v>
      </c>
      <c r="B260" s="34" t="s">
        <v>215</v>
      </c>
      <c r="C260" s="123"/>
      <c r="D260" s="7"/>
    </row>
    <row r="261" spans="1:4" ht="34.799999999999997">
      <c r="A261" s="35">
        <v>4003</v>
      </c>
      <c r="B261" s="34" t="s">
        <v>216</v>
      </c>
      <c r="C261" s="123"/>
      <c r="D261" s="7"/>
    </row>
    <row r="262" spans="1:4">
      <c r="A262" s="35">
        <v>4004</v>
      </c>
      <c r="B262" s="34" t="s">
        <v>112</v>
      </c>
      <c r="C262" s="123"/>
      <c r="D262" s="7"/>
    </row>
    <row r="263" spans="1:4">
      <c r="A263" s="35">
        <v>4005</v>
      </c>
      <c r="B263" s="34" t="s">
        <v>190</v>
      </c>
      <c r="C263" s="123"/>
      <c r="D263" s="7"/>
    </row>
    <row r="264" spans="1:4">
      <c r="A264" s="35">
        <v>4022</v>
      </c>
      <c r="B264" s="34" t="s">
        <v>191</v>
      </c>
      <c r="C264" s="123"/>
      <c r="D264" s="7"/>
    </row>
    <row r="265" spans="1:4">
      <c r="A265" s="35">
        <v>4023</v>
      </c>
      <c r="B265" s="34" t="s">
        <v>192</v>
      </c>
      <c r="C265" s="123"/>
      <c r="D265" s="7"/>
    </row>
    <row r="266" spans="1:4">
      <c r="A266" s="35">
        <v>4052</v>
      </c>
      <c r="B266" s="34" t="s">
        <v>193</v>
      </c>
      <c r="C266" s="123"/>
      <c r="D266" s="7"/>
    </row>
    <row r="267" spans="1:4" ht="34.799999999999997">
      <c r="A267" s="35">
        <v>4053</v>
      </c>
      <c r="B267" s="34" t="s">
        <v>194</v>
      </c>
      <c r="C267" s="123"/>
      <c r="D267" s="7"/>
    </row>
    <row r="268" spans="1:4" ht="34.799999999999997">
      <c r="A268" s="35">
        <v>4054</v>
      </c>
      <c r="B268" s="34" t="s">
        <v>195</v>
      </c>
      <c r="C268" s="123"/>
      <c r="D268" s="7"/>
    </row>
    <row r="269" spans="1:4">
      <c r="A269" s="35">
        <v>4061</v>
      </c>
      <c r="B269" s="34" t="s">
        <v>196</v>
      </c>
      <c r="C269" s="123"/>
      <c r="D269" s="7"/>
    </row>
    <row r="270" spans="1:4">
      <c r="A270" s="35">
        <v>4062</v>
      </c>
      <c r="B270" s="34" t="s">
        <v>47</v>
      </c>
      <c r="C270" s="123"/>
      <c r="D270" s="7"/>
    </row>
    <row r="271" spans="1:4">
      <c r="A271" s="35">
        <v>4101</v>
      </c>
      <c r="B271" s="34" t="s">
        <v>217</v>
      </c>
      <c r="C271" s="123"/>
      <c r="D271" s="7"/>
    </row>
    <row r="272" spans="1:4">
      <c r="A272" s="35">
        <v>4102</v>
      </c>
      <c r="B272" s="34" t="s">
        <v>218</v>
      </c>
      <c r="C272" s="123"/>
      <c r="D272" s="7"/>
    </row>
    <row r="273" spans="1:4">
      <c r="A273" s="35">
        <v>4103</v>
      </c>
      <c r="B273" s="34" t="s">
        <v>219</v>
      </c>
      <c r="C273" s="123"/>
      <c r="D273" s="7"/>
    </row>
    <row r="274" spans="1:4">
      <c r="A274" s="35">
        <v>4115</v>
      </c>
      <c r="B274" s="34" t="s">
        <v>220</v>
      </c>
      <c r="C274" s="123"/>
      <c r="D274" s="7"/>
    </row>
    <row r="275" spans="1:4">
      <c r="A275" s="35">
        <v>4154</v>
      </c>
      <c r="B275" s="34" t="s">
        <v>221</v>
      </c>
      <c r="C275" s="123"/>
      <c r="D275" s="7"/>
    </row>
    <row r="276" spans="1:4">
      <c r="A276" s="35">
        <v>4162</v>
      </c>
      <c r="B276" s="34" t="s">
        <v>222</v>
      </c>
      <c r="C276" s="123"/>
      <c r="D276" s="7"/>
    </row>
    <row r="277" spans="1:4">
      <c r="A277" s="35">
        <v>4166</v>
      </c>
      <c r="B277" s="34" t="s">
        <v>223</v>
      </c>
      <c r="C277" s="123"/>
      <c r="D277" s="7"/>
    </row>
    <row r="278" spans="1:4">
      <c r="A278" s="35">
        <v>4201</v>
      </c>
      <c r="B278" s="34" t="s">
        <v>224</v>
      </c>
      <c r="C278" s="123"/>
      <c r="D278" s="7"/>
    </row>
    <row r="279" spans="1:4">
      <c r="A279" s="35">
        <v>4202</v>
      </c>
      <c r="B279" s="34" t="s">
        <v>225</v>
      </c>
      <c r="C279" s="123"/>
      <c r="D279" s="7"/>
    </row>
    <row r="280" spans="1:4">
      <c r="A280" s="35">
        <v>4204</v>
      </c>
      <c r="B280" s="34" t="s">
        <v>226</v>
      </c>
      <c r="C280" s="123"/>
      <c r="D280" s="7"/>
    </row>
    <row r="281" spans="1:4">
      <c r="A281" s="35">
        <v>4210</v>
      </c>
      <c r="B281" s="34" t="s">
        <v>227</v>
      </c>
      <c r="C281" s="123"/>
      <c r="D281" s="7"/>
    </row>
    <row r="282" spans="1:4">
      <c r="A282" s="35">
        <v>4212</v>
      </c>
      <c r="B282" s="34" t="s">
        <v>228</v>
      </c>
      <c r="C282" s="123"/>
      <c r="D282" s="7"/>
    </row>
    <row r="283" spans="1:4">
      <c r="A283" s="35">
        <v>4218</v>
      </c>
      <c r="B283" s="34" t="s">
        <v>229</v>
      </c>
      <c r="C283" s="123"/>
      <c r="D283" s="7"/>
    </row>
    <row r="284" spans="1:4">
      <c r="A284" s="35">
        <v>4225</v>
      </c>
      <c r="B284" s="34" t="s">
        <v>230</v>
      </c>
      <c r="C284" s="123"/>
      <c r="D284" s="7"/>
    </row>
    <row r="285" spans="1:4">
      <c r="A285" s="35">
        <v>4251</v>
      </c>
      <c r="B285" s="34" t="s">
        <v>231</v>
      </c>
      <c r="C285" s="123"/>
      <c r="D285" s="7"/>
    </row>
    <row r="286" spans="1:4">
      <c r="A286" s="35">
        <v>4252</v>
      </c>
      <c r="B286" s="34" t="s">
        <v>232</v>
      </c>
      <c r="C286" s="123"/>
      <c r="D286" s="7"/>
    </row>
    <row r="287" spans="1:4">
      <c r="A287" s="35">
        <v>4253</v>
      </c>
      <c r="B287" s="34" t="s">
        <v>233</v>
      </c>
      <c r="C287" s="123"/>
      <c r="D287" s="7"/>
    </row>
    <row r="288" spans="1:4">
      <c r="A288" s="35">
        <v>4257</v>
      </c>
      <c r="B288" s="34" t="s">
        <v>234</v>
      </c>
      <c r="C288" s="123"/>
      <c r="D288" s="7"/>
    </row>
    <row r="289" spans="1:4">
      <c r="A289" s="35">
        <v>4259</v>
      </c>
      <c r="B289" s="34" t="s">
        <v>235</v>
      </c>
      <c r="C289" s="123"/>
      <c r="D289" s="7"/>
    </row>
    <row r="290" spans="1:4">
      <c r="A290" s="35">
        <v>4260</v>
      </c>
      <c r="B290" s="34" t="s">
        <v>347</v>
      </c>
      <c r="C290" s="123"/>
      <c r="D290" s="7"/>
    </row>
    <row r="291" spans="1:4">
      <c r="A291" s="35">
        <v>4270</v>
      </c>
      <c r="B291" s="34" t="s">
        <v>346</v>
      </c>
      <c r="C291" s="123"/>
      <c r="D291" s="7"/>
    </row>
    <row r="292" spans="1:4">
      <c r="A292" s="35">
        <v>4301</v>
      </c>
      <c r="B292" s="34" t="s">
        <v>236</v>
      </c>
      <c r="C292" s="123"/>
      <c r="D292" s="7"/>
    </row>
    <row r="293" spans="1:4">
      <c r="A293" s="35">
        <v>4304</v>
      </c>
      <c r="B293" s="34" t="s">
        <v>237</v>
      </c>
      <c r="C293" s="123"/>
      <c r="D293" s="7"/>
    </row>
    <row r="294" spans="1:4">
      <c r="A294" s="35">
        <v>4305</v>
      </c>
      <c r="B294" s="34" t="s">
        <v>238</v>
      </c>
      <c r="C294" s="123"/>
      <c r="D294" s="7"/>
    </row>
    <row r="295" spans="1:4">
      <c r="A295" s="35">
        <v>4309</v>
      </c>
      <c r="B295" s="34" t="s">
        <v>239</v>
      </c>
      <c r="C295" s="123"/>
      <c r="D295" s="7"/>
    </row>
    <row r="296" spans="1:4">
      <c r="A296" s="35">
        <v>4322</v>
      </c>
      <c r="B296" s="34" t="s">
        <v>240</v>
      </c>
      <c r="C296" s="123"/>
      <c r="D296" s="7"/>
    </row>
    <row r="297" spans="1:4">
      <c r="A297" s="35">
        <v>4324</v>
      </c>
      <c r="B297" s="34" t="s">
        <v>241</v>
      </c>
      <c r="C297" s="123"/>
      <c r="D297" s="7"/>
    </row>
    <row r="298" spans="1:4">
      <c r="A298" s="35">
        <v>4351</v>
      </c>
      <c r="B298" s="34" t="s">
        <v>242</v>
      </c>
      <c r="C298" s="123"/>
      <c r="D298" s="7"/>
    </row>
    <row r="299" spans="1:4">
      <c r="A299" s="35">
        <v>4360</v>
      </c>
      <c r="B299" s="34" t="s">
        <v>243</v>
      </c>
      <c r="C299" s="123"/>
      <c r="D299" s="7"/>
    </row>
    <row r="300" spans="1:4">
      <c r="A300" s="35">
        <v>4363</v>
      </c>
      <c r="B300" s="34" t="s">
        <v>244</v>
      </c>
      <c r="C300" s="123"/>
      <c r="D300" s="7"/>
    </row>
    <row r="301" spans="1:4">
      <c r="A301" s="35">
        <v>4401</v>
      </c>
      <c r="B301" s="34" t="s">
        <v>245</v>
      </c>
      <c r="C301" s="123"/>
      <c r="D301" s="7"/>
    </row>
    <row r="302" spans="1:4">
      <c r="A302" s="35">
        <v>4402</v>
      </c>
      <c r="B302" s="34" t="s">
        <v>246</v>
      </c>
      <c r="C302" s="123"/>
      <c r="D302" s="7"/>
    </row>
    <row r="303" spans="1:4">
      <c r="A303" s="35">
        <v>4403</v>
      </c>
      <c r="B303" s="34" t="s">
        <v>247</v>
      </c>
      <c r="C303" s="123"/>
      <c r="D303" s="7"/>
    </row>
    <row r="304" spans="1:4">
      <c r="A304" s="35">
        <v>4420</v>
      </c>
      <c r="B304" s="34" t="s">
        <v>248</v>
      </c>
      <c r="C304" s="123"/>
      <c r="D304" s="7"/>
    </row>
    <row r="305" spans="1:4">
      <c r="A305" s="35">
        <v>4501</v>
      </c>
      <c r="B305" s="34" t="s">
        <v>249</v>
      </c>
      <c r="C305" s="123"/>
      <c r="D305" s="7"/>
    </row>
    <row r="306" spans="1:4">
      <c r="A306" s="35">
        <v>4502</v>
      </c>
      <c r="B306" s="34" t="s">
        <v>250</v>
      </c>
      <c r="C306" s="123"/>
      <c r="D306" s="7"/>
    </row>
    <row r="307" spans="1:4">
      <c r="A307" s="35">
        <v>4503</v>
      </c>
      <c r="B307" s="34" t="s">
        <v>251</v>
      </c>
      <c r="C307" s="123"/>
      <c r="D307" s="7"/>
    </row>
    <row r="308" spans="1:4">
      <c r="A308" s="35">
        <v>4523</v>
      </c>
      <c r="B308" s="34" t="s">
        <v>252</v>
      </c>
      <c r="C308" s="123"/>
      <c r="D308" s="7"/>
    </row>
    <row r="309" spans="1:4">
      <c r="A309" s="35">
        <v>4524</v>
      </c>
      <c r="B309" s="34" t="s">
        <v>253</v>
      </c>
      <c r="C309" s="123"/>
      <c r="D309" s="7"/>
    </row>
    <row r="310" spans="1:4">
      <c r="A310" s="35">
        <v>4601</v>
      </c>
      <c r="B310" s="34" t="s">
        <v>254</v>
      </c>
      <c r="C310" s="123"/>
      <c r="D310" s="7"/>
    </row>
    <row r="311" spans="1:4">
      <c r="A311" s="35">
        <v>4701</v>
      </c>
      <c r="B311" s="34" t="s">
        <v>255</v>
      </c>
      <c r="C311" s="123"/>
      <c r="D311" s="7"/>
    </row>
    <row r="312" spans="1:4">
      <c r="A312" s="35">
        <v>4702</v>
      </c>
      <c r="B312" s="34" t="s">
        <v>256</v>
      </c>
      <c r="C312" s="123"/>
      <c r="D312" s="7"/>
    </row>
    <row r="313" spans="1:4">
      <c r="A313" s="35">
        <v>4801</v>
      </c>
      <c r="B313" s="34" t="s">
        <v>170</v>
      </c>
      <c r="C313" s="123"/>
      <c r="D313" s="7"/>
    </row>
    <row r="314" spans="1:4">
      <c r="A314" s="35">
        <v>4820</v>
      </c>
      <c r="B314" s="34" t="s">
        <v>257</v>
      </c>
      <c r="C314" s="123"/>
      <c r="D314" s="7"/>
    </row>
    <row r="315" spans="1:4">
      <c r="A315" s="35">
        <v>4901</v>
      </c>
      <c r="B315" s="34" t="s">
        <v>258</v>
      </c>
      <c r="C315" s="123"/>
      <c r="D315" s="7"/>
    </row>
    <row r="316" spans="1:4">
      <c r="A316" s="35">
        <v>4902</v>
      </c>
      <c r="B316" s="34" t="s">
        <v>259</v>
      </c>
      <c r="C316" s="123"/>
      <c r="D316" s="7"/>
    </row>
    <row r="317" spans="1:4">
      <c r="A317" s="35">
        <v>4903</v>
      </c>
      <c r="B317" s="34" t="s">
        <v>260</v>
      </c>
      <c r="C317" s="123"/>
      <c r="D317" s="7"/>
    </row>
    <row r="318" spans="1:4">
      <c r="A318" s="35">
        <v>4930</v>
      </c>
      <c r="B318" s="34" t="s">
        <v>261</v>
      </c>
      <c r="C318" s="123"/>
      <c r="D318" s="7"/>
    </row>
    <row r="319" spans="1:4">
      <c r="A319" s="35">
        <v>4960</v>
      </c>
      <c r="B319" s="34" t="s">
        <v>262</v>
      </c>
      <c r="C319" s="123"/>
      <c r="D319" s="7"/>
    </row>
    <row r="320" spans="1:4">
      <c r="A320" s="35">
        <v>4970</v>
      </c>
      <c r="B320" s="34" t="s">
        <v>263</v>
      </c>
      <c r="C320" s="123"/>
      <c r="D320" s="7"/>
    </row>
    <row r="321" spans="1:4">
      <c r="A321" s="35">
        <v>5101</v>
      </c>
      <c r="B321" s="34" t="s">
        <v>264</v>
      </c>
      <c r="C321" s="123"/>
      <c r="D321" s="7"/>
    </row>
    <row r="322" spans="1:4">
      <c r="A322" s="35">
        <v>5102</v>
      </c>
      <c r="B322" s="34" t="s">
        <v>265</v>
      </c>
      <c r="C322" s="123"/>
      <c r="D322" s="7"/>
    </row>
    <row r="323" spans="1:4">
      <c r="A323" s="35">
        <v>5103</v>
      </c>
      <c r="B323" s="34" t="s">
        <v>266</v>
      </c>
      <c r="C323" s="123"/>
      <c r="D323" s="7"/>
    </row>
    <row r="324" spans="1:4">
      <c r="A324" s="35">
        <v>5104</v>
      </c>
      <c r="B324" s="34" t="s">
        <v>267</v>
      </c>
      <c r="C324" s="123"/>
      <c r="D324" s="7"/>
    </row>
    <row r="325" spans="1:4">
      <c r="A325" s="35">
        <v>5105</v>
      </c>
      <c r="B325" s="34" t="s">
        <v>268</v>
      </c>
      <c r="C325" s="123"/>
      <c r="D325" s="7"/>
    </row>
    <row r="326" spans="1:4">
      <c r="A326" s="35">
        <v>5111</v>
      </c>
      <c r="B326" s="34" t="s">
        <v>269</v>
      </c>
      <c r="C326" s="123"/>
      <c r="D326" s="7"/>
    </row>
    <row r="327" spans="1:4">
      <c r="A327" s="35">
        <v>5151</v>
      </c>
      <c r="B327" s="34" t="s">
        <v>270</v>
      </c>
      <c r="C327" s="123"/>
      <c r="D327" s="7"/>
    </row>
    <row r="328" spans="1:4">
      <c r="A328" s="35">
        <v>5201</v>
      </c>
      <c r="B328" s="34" t="s">
        <v>271</v>
      </c>
      <c r="C328" s="123"/>
      <c r="D328" s="7"/>
    </row>
    <row r="329" spans="1:4">
      <c r="A329" s="35">
        <v>5211</v>
      </c>
      <c r="B329" s="34" t="s">
        <v>272</v>
      </c>
      <c r="C329" s="123"/>
      <c r="D329" s="7"/>
    </row>
    <row r="330" spans="1:4">
      <c r="A330" s="35">
        <v>5213</v>
      </c>
      <c r="B330" s="34" t="s">
        <v>273</v>
      </c>
      <c r="C330" s="123"/>
      <c r="D330" s="7"/>
    </row>
    <row r="331" spans="1:4">
      <c r="A331" s="35">
        <v>5221</v>
      </c>
      <c r="B331" s="34" t="s">
        <v>274</v>
      </c>
      <c r="C331" s="123"/>
      <c r="D331" s="7"/>
    </row>
    <row r="332" spans="1:4">
      <c r="A332" s="35">
        <v>5222</v>
      </c>
      <c r="B332" s="34" t="s">
        <v>275</v>
      </c>
      <c r="C332" s="123"/>
      <c r="D332" s="7"/>
    </row>
    <row r="333" spans="1:4">
      <c r="A333" s="35">
        <v>5264</v>
      </c>
      <c r="B333" s="34" t="s">
        <v>276</v>
      </c>
      <c r="C333" s="123"/>
      <c r="D333" s="7"/>
    </row>
    <row r="334" spans="1:4">
      <c r="A334" s="35">
        <v>5271</v>
      </c>
      <c r="B334" s="34" t="s">
        <v>277</v>
      </c>
      <c r="C334" s="123"/>
      <c r="D334" s="7"/>
    </row>
    <row r="335" spans="1:4">
      <c r="A335" s="35">
        <v>5401</v>
      </c>
      <c r="B335" s="34" t="s">
        <v>278</v>
      </c>
      <c r="C335" s="123"/>
      <c r="D335" s="7"/>
    </row>
    <row r="336" spans="1:4">
      <c r="A336" s="35">
        <v>5403</v>
      </c>
      <c r="B336" s="34" t="s">
        <v>279</v>
      </c>
      <c r="C336" s="123"/>
      <c r="D336" s="7"/>
    </row>
    <row r="337" spans="1:4">
      <c r="A337" s="35">
        <v>5412</v>
      </c>
      <c r="B337" s="34" t="s">
        <v>280</v>
      </c>
      <c r="C337" s="123"/>
      <c r="D337" s="7"/>
    </row>
    <row r="338" spans="1:4">
      <c r="A338" s="35">
        <v>5415</v>
      </c>
      <c r="B338" s="34" t="s">
        <v>281</v>
      </c>
      <c r="C338" s="123"/>
      <c r="D338" s="7"/>
    </row>
    <row r="339" spans="1:4">
      <c r="A339" s="35">
        <v>5420</v>
      </c>
      <c r="B339" s="34" t="s">
        <v>282</v>
      </c>
      <c r="C339" s="123"/>
      <c r="D339" s="7"/>
    </row>
    <row r="340" spans="1:4">
      <c r="A340" s="35">
        <v>5425</v>
      </c>
      <c r="B340" s="34" t="s">
        <v>283</v>
      </c>
      <c r="C340" s="123"/>
      <c r="D340" s="7"/>
    </row>
    <row r="341" spans="1:4">
      <c r="A341" s="35">
        <v>5452</v>
      </c>
      <c r="B341" s="34" t="s">
        <v>284</v>
      </c>
      <c r="C341" s="123"/>
      <c r="D341" s="7"/>
    </row>
    <row r="342" spans="1:4">
      <c r="A342" s="35">
        <v>5525</v>
      </c>
      <c r="B342" s="34" t="s">
        <v>285</v>
      </c>
      <c r="C342" s="123"/>
      <c r="D342" s="7"/>
    </row>
    <row r="343" spans="1:4">
      <c r="A343" s="35">
        <v>5801</v>
      </c>
      <c r="B343" s="34" t="s">
        <v>286</v>
      </c>
      <c r="C343" s="123"/>
      <c r="D343" s="7"/>
    </row>
    <row r="344" spans="1:4">
      <c r="A344" s="35">
        <v>5802</v>
      </c>
      <c r="B344" s="34" t="s">
        <v>287</v>
      </c>
      <c r="C344" s="87"/>
      <c r="D344" s="7"/>
    </row>
    <row r="345" spans="1:4">
      <c r="A345" s="35" t="s">
        <v>645</v>
      </c>
      <c r="B345" s="34" t="s">
        <v>110</v>
      </c>
      <c r="C345" s="87">
        <v>10.39</v>
      </c>
      <c r="D345" s="7"/>
    </row>
    <row r="346" spans="1:4">
      <c r="A346" s="35" t="s">
        <v>646</v>
      </c>
      <c r="B346" s="34" t="s">
        <v>288</v>
      </c>
      <c r="C346" s="87">
        <v>15.06</v>
      </c>
      <c r="D346" s="7"/>
    </row>
    <row r="347" spans="1:4">
      <c r="A347" s="35" t="s">
        <v>647</v>
      </c>
      <c r="B347" s="34" t="s">
        <v>289</v>
      </c>
      <c r="C347" s="87">
        <v>16.920000000000002</v>
      </c>
      <c r="D347" s="7"/>
    </row>
    <row r="348" spans="1:4">
      <c r="A348" s="35" t="s">
        <v>648</v>
      </c>
      <c r="B348" s="34" t="s">
        <v>290</v>
      </c>
      <c r="C348" s="87">
        <v>33.9</v>
      </c>
      <c r="D348" s="7"/>
    </row>
    <row r="349" spans="1:4">
      <c r="A349" s="35" t="s">
        <v>649</v>
      </c>
      <c r="B349" s="34" t="s">
        <v>382</v>
      </c>
      <c r="C349" s="87">
        <v>58.26</v>
      </c>
      <c r="D349" s="7"/>
    </row>
    <row r="350" spans="1:4">
      <c r="A350" s="35" t="s">
        <v>650</v>
      </c>
      <c r="B350" s="34" t="s">
        <v>291</v>
      </c>
      <c r="C350" s="87">
        <v>6.39</v>
      </c>
      <c r="D350" s="7"/>
    </row>
    <row r="351" spans="1:4" ht="34.799999999999997">
      <c r="A351" s="35" t="s">
        <v>651</v>
      </c>
      <c r="B351" s="34" t="s">
        <v>348</v>
      </c>
      <c r="C351" s="87">
        <v>0</v>
      </c>
      <c r="D351" s="7"/>
    </row>
    <row r="352" spans="1:4">
      <c r="A352" s="35" t="s">
        <v>652</v>
      </c>
      <c r="B352" s="34" t="s">
        <v>292</v>
      </c>
      <c r="C352" s="87">
        <v>8.17</v>
      </c>
      <c r="D352" s="7"/>
    </row>
    <row r="353" spans="1:4">
      <c r="A353" s="35" t="s">
        <v>653</v>
      </c>
      <c r="B353" s="34" t="s">
        <v>697</v>
      </c>
      <c r="C353" s="87">
        <v>45.58</v>
      </c>
      <c r="D353" s="7"/>
    </row>
    <row r="354" spans="1:4">
      <c r="A354" s="35" t="s">
        <v>654</v>
      </c>
      <c r="B354" s="34" t="s">
        <v>698</v>
      </c>
      <c r="C354" s="87">
        <v>23.03</v>
      </c>
      <c r="D354" s="7"/>
    </row>
    <row r="355" spans="1:4">
      <c r="A355" s="35" t="s">
        <v>655</v>
      </c>
      <c r="B355" s="34" t="s">
        <v>293</v>
      </c>
      <c r="C355" s="87">
        <v>20.82</v>
      </c>
      <c r="D355" s="7"/>
    </row>
    <row r="356" spans="1:4">
      <c r="A356" s="35" t="s">
        <v>656</v>
      </c>
      <c r="B356" s="34" t="s">
        <v>294</v>
      </c>
      <c r="C356" s="87">
        <v>28.94</v>
      </c>
      <c r="D356" s="7"/>
    </row>
    <row r="357" spans="1:4">
      <c r="A357" s="35" t="s">
        <v>657</v>
      </c>
      <c r="B357" s="34" t="s">
        <v>295</v>
      </c>
      <c r="C357" s="87">
        <v>195.79</v>
      </c>
      <c r="D357" s="7"/>
    </row>
    <row r="358" spans="1:4">
      <c r="A358" s="35" t="s">
        <v>658</v>
      </c>
      <c r="B358" s="34" t="s">
        <v>296</v>
      </c>
      <c r="C358" s="87">
        <v>90.75</v>
      </c>
      <c r="D358" s="7"/>
    </row>
    <row r="359" spans="1:4">
      <c r="A359" s="35" t="s">
        <v>659</v>
      </c>
      <c r="B359" s="34" t="s">
        <v>297</v>
      </c>
      <c r="C359" s="87">
        <v>82.71</v>
      </c>
      <c r="D359" s="7"/>
    </row>
    <row r="360" spans="1:4" ht="34.799999999999997">
      <c r="A360" s="35" t="s">
        <v>660</v>
      </c>
      <c r="B360" s="34" t="s">
        <v>298</v>
      </c>
      <c r="C360" s="87">
        <v>0</v>
      </c>
      <c r="D360" s="7"/>
    </row>
    <row r="361" spans="1:4">
      <c r="A361" s="136" t="s">
        <v>699</v>
      </c>
      <c r="B361" s="34" t="s">
        <v>299</v>
      </c>
      <c r="C361" s="87"/>
      <c r="D361" s="7"/>
    </row>
    <row r="362" spans="1:4">
      <c r="A362" s="35" t="s">
        <v>661</v>
      </c>
      <c r="B362" s="34" t="s">
        <v>300</v>
      </c>
      <c r="C362" s="87">
        <v>0</v>
      </c>
      <c r="D362" s="7"/>
    </row>
    <row r="363" spans="1:4">
      <c r="A363" s="35" t="s">
        <v>662</v>
      </c>
      <c r="B363" s="34" t="s">
        <v>301</v>
      </c>
      <c r="C363" s="87">
        <v>0</v>
      </c>
      <c r="D363" s="7"/>
    </row>
    <row r="364" spans="1:4">
      <c r="A364" s="35" t="s">
        <v>663</v>
      </c>
      <c r="B364" s="34" t="s">
        <v>302</v>
      </c>
      <c r="C364" s="87">
        <v>0</v>
      </c>
      <c r="D364" s="7"/>
    </row>
    <row r="365" spans="1:4">
      <c r="A365" s="35">
        <v>6442</v>
      </c>
      <c r="B365" s="34" t="s">
        <v>303</v>
      </c>
      <c r="C365" s="87">
        <v>0</v>
      </c>
      <c r="D365" s="7"/>
    </row>
    <row r="366" spans="1:4">
      <c r="A366" s="35">
        <v>6443</v>
      </c>
      <c r="B366" s="34" t="s">
        <v>349</v>
      </c>
      <c r="C366" s="87">
        <v>0</v>
      </c>
      <c r="D366" s="7"/>
    </row>
    <row r="367" spans="1:4">
      <c r="A367" s="35">
        <v>6444</v>
      </c>
      <c r="B367" s="34" t="s">
        <v>304</v>
      </c>
      <c r="C367" s="87">
        <v>0</v>
      </c>
      <c r="D367" s="7"/>
    </row>
    <row r="368" spans="1:4">
      <c r="A368" s="35">
        <v>6451</v>
      </c>
      <c r="B368" s="34" t="s">
        <v>305</v>
      </c>
      <c r="C368" s="87">
        <v>0</v>
      </c>
      <c r="D368" s="7"/>
    </row>
    <row r="369" spans="1:4">
      <c r="A369" s="35">
        <v>6452</v>
      </c>
      <c r="B369" s="34" t="s">
        <v>306</v>
      </c>
      <c r="C369" s="87">
        <v>0</v>
      </c>
      <c r="D369" s="7"/>
    </row>
    <row r="370" spans="1:4">
      <c r="A370" s="35" t="s">
        <v>664</v>
      </c>
      <c r="B370" s="34" t="s">
        <v>307</v>
      </c>
      <c r="C370" s="87">
        <v>83.25</v>
      </c>
      <c r="D370" s="7"/>
    </row>
    <row r="371" spans="1:4">
      <c r="A371" s="35" t="s">
        <v>665</v>
      </c>
      <c r="B371" s="34" t="s">
        <v>207</v>
      </c>
      <c r="C371" s="87">
        <v>0</v>
      </c>
      <c r="D371" s="7"/>
    </row>
    <row r="372" spans="1:4">
      <c r="A372" s="35" t="s">
        <v>666</v>
      </c>
      <c r="B372" s="34" t="s">
        <v>308</v>
      </c>
      <c r="C372" s="87">
        <v>0</v>
      </c>
      <c r="D372" s="7"/>
    </row>
    <row r="373" spans="1:4">
      <c r="A373" s="35" t="s">
        <v>667</v>
      </c>
      <c r="B373" s="34" t="s">
        <v>415</v>
      </c>
      <c r="C373" s="87">
        <v>0</v>
      </c>
      <c r="D373" s="7"/>
    </row>
    <row r="374" spans="1:4">
      <c r="A374" s="35" t="s">
        <v>668</v>
      </c>
      <c r="B374" s="34" t="s">
        <v>309</v>
      </c>
      <c r="C374" s="87">
        <v>35.69</v>
      </c>
      <c r="D374" s="7"/>
    </row>
    <row r="375" spans="1:4">
      <c r="A375" s="35" t="s">
        <v>669</v>
      </c>
      <c r="B375" s="34" t="s">
        <v>310</v>
      </c>
      <c r="C375" s="87">
        <v>0</v>
      </c>
      <c r="D375" s="7"/>
    </row>
    <row r="376" spans="1:4">
      <c r="A376" s="35">
        <v>9006</v>
      </c>
      <c r="B376" s="34" t="s">
        <v>311</v>
      </c>
      <c r="C376" s="87"/>
      <c r="D376" s="7"/>
    </row>
    <row r="377" spans="1:4">
      <c r="A377" s="35">
        <v>9010</v>
      </c>
      <c r="B377" s="34" t="s">
        <v>314</v>
      </c>
      <c r="C377" s="87"/>
      <c r="D377" s="7"/>
    </row>
    <row r="378" spans="1:4">
      <c r="A378" s="35">
        <v>9058</v>
      </c>
      <c r="B378" s="34" t="s">
        <v>312</v>
      </c>
      <c r="C378" s="87"/>
      <c r="D378" s="7"/>
    </row>
    <row r="379" spans="1:4">
      <c r="A379" s="35">
        <v>9101</v>
      </c>
      <c r="B379" s="34" t="s">
        <v>313</v>
      </c>
      <c r="C379" s="87"/>
      <c r="D379" s="7"/>
    </row>
    <row r="380" spans="1:4">
      <c r="A380" s="35" t="s">
        <v>439</v>
      </c>
      <c r="B380" s="34" t="s">
        <v>315</v>
      </c>
      <c r="C380" s="87">
        <v>45.2</v>
      </c>
      <c r="D380" s="7"/>
    </row>
    <row r="381" spans="1:4">
      <c r="A381" s="35" t="s">
        <v>440</v>
      </c>
      <c r="B381" s="34" t="s">
        <v>316</v>
      </c>
      <c r="C381" s="87">
        <v>31.05</v>
      </c>
      <c r="D381" s="7"/>
    </row>
    <row r="382" spans="1:4">
      <c r="A382" s="35">
        <v>9401</v>
      </c>
      <c r="B382" s="34" t="s">
        <v>317</v>
      </c>
      <c r="C382" s="87"/>
      <c r="D382" s="7"/>
    </row>
    <row r="383" spans="1:4">
      <c r="A383" s="35">
        <v>9451</v>
      </c>
      <c r="B383" s="34" t="s">
        <v>318</v>
      </c>
      <c r="C383" s="87"/>
      <c r="D383" s="7"/>
    </row>
    <row r="384" spans="1:4">
      <c r="A384" s="35">
        <v>9701</v>
      </c>
      <c r="B384" s="34" t="s">
        <v>319</v>
      </c>
      <c r="C384" s="87"/>
      <c r="D384" s="7"/>
    </row>
    <row r="385" spans="1:4">
      <c r="A385" s="35">
        <v>9711</v>
      </c>
      <c r="B385" s="34" t="s">
        <v>320</v>
      </c>
      <c r="C385" s="87"/>
      <c r="D385" s="7"/>
    </row>
    <row r="386" spans="1:4">
      <c r="A386" s="35">
        <v>9721</v>
      </c>
      <c r="B386" s="34" t="s">
        <v>321</v>
      </c>
      <c r="C386" s="123"/>
      <c r="D386" s="7"/>
    </row>
    <row r="387" spans="1:4">
      <c r="A387" s="35">
        <v>9741</v>
      </c>
      <c r="B387" s="34" t="s">
        <v>322</v>
      </c>
      <c r="C387" s="123"/>
      <c r="D387" s="7"/>
    </row>
    <row r="388" spans="1:4">
      <c r="A388" s="35">
        <v>9751</v>
      </c>
      <c r="B388" s="34" t="s">
        <v>323</v>
      </c>
      <c r="C388" s="123"/>
      <c r="D388" s="7"/>
    </row>
    <row r="389" spans="1:4">
      <c r="A389" s="35">
        <v>9760</v>
      </c>
      <c r="B389" s="34" t="s">
        <v>324</v>
      </c>
      <c r="C389" s="123"/>
      <c r="D389" s="7"/>
    </row>
    <row r="390" spans="1:4">
      <c r="A390" s="35">
        <v>9770</v>
      </c>
      <c r="B390" s="34" t="s">
        <v>325</v>
      </c>
      <c r="C390" s="123"/>
      <c r="D390" s="7"/>
    </row>
    <row r="391" spans="1:4">
      <c r="A391" s="35">
        <v>9781</v>
      </c>
      <c r="B391" s="34" t="s">
        <v>326</v>
      </c>
      <c r="C391" s="123"/>
      <c r="D391" s="7"/>
    </row>
    <row r="392" spans="1:4">
      <c r="A392" s="35">
        <v>9901</v>
      </c>
      <c r="B392" s="34" t="s">
        <v>327</v>
      </c>
      <c r="C392" s="123"/>
      <c r="D392" s="7"/>
    </row>
    <row r="393" spans="1:4">
      <c r="A393" s="48" t="s">
        <v>670</v>
      </c>
      <c r="B393" s="47" t="s">
        <v>370</v>
      </c>
      <c r="C393" s="87">
        <v>25</v>
      </c>
      <c r="D393" s="125"/>
    </row>
    <row r="394" spans="1:4">
      <c r="A394" s="48" t="s">
        <v>671</v>
      </c>
      <c r="B394" s="47" t="s">
        <v>375</v>
      </c>
      <c r="C394" s="124">
        <v>22.5</v>
      </c>
      <c r="D394" s="126" t="s">
        <v>419</v>
      </c>
    </row>
    <row r="395" spans="1:4">
      <c r="A395" s="46" t="s">
        <v>672</v>
      </c>
      <c r="B395" s="47" t="s">
        <v>374</v>
      </c>
      <c r="C395" s="87">
        <v>27.45</v>
      </c>
      <c r="D395" s="126" t="s">
        <v>420</v>
      </c>
    </row>
    <row r="396" spans="1:4">
      <c r="A396" s="48" t="s">
        <v>673</v>
      </c>
      <c r="B396" s="47" t="s">
        <v>376</v>
      </c>
      <c r="C396" s="124">
        <v>19.3</v>
      </c>
      <c r="D396" s="126" t="s">
        <v>424</v>
      </c>
    </row>
    <row r="397" spans="1:4">
      <c r="A397" s="48" t="s">
        <v>674</v>
      </c>
      <c r="B397" s="47" t="s">
        <v>378</v>
      </c>
      <c r="C397" s="87">
        <v>3.4</v>
      </c>
      <c r="D397" s="126" t="s">
        <v>421</v>
      </c>
    </row>
    <row r="398" spans="1:4">
      <c r="A398" s="46" t="s">
        <v>675</v>
      </c>
      <c r="B398" s="47" t="s">
        <v>367</v>
      </c>
      <c r="C398" s="87">
        <v>15.2</v>
      </c>
      <c r="D398" s="126" t="s">
        <v>426</v>
      </c>
    </row>
    <row r="399" spans="1:4">
      <c r="A399" s="46" t="s">
        <v>676</v>
      </c>
      <c r="B399" s="36" t="s">
        <v>368</v>
      </c>
      <c r="C399" s="87">
        <v>81.5</v>
      </c>
      <c r="D399" s="126" t="s">
        <v>425</v>
      </c>
    </row>
    <row r="400" spans="1:4">
      <c r="A400" s="48" t="s">
        <v>677</v>
      </c>
      <c r="B400" s="36" t="s">
        <v>369</v>
      </c>
      <c r="C400" s="87">
        <v>151.02000000000001</v>
      </c>
      <c r="D400" s="126" t="s">
        <v>423</v>
      </c>
    </row>
    <row r="401" spans="1:4">
      <c r="A401" s="48" t="s">
        <v>678</v>
      </c>
      <c r="B401" s="47" t="s">
        <v>373</v>
      </c>
      <c r="C401" s="87">
        <v>362.46</v>
      </c>
      <c r="D401" s="126" t="s">
        <v>422</v>
      </c>
    </row>
    <row r="402" spans="1:4">
      <c r="A402" s="48" t="s">
        <v>679</v>
      </c>
      <c r="B402" s="47" t="s">
        <v>379</v>
      </c>
      <c r="C402" s="87">
        <v>0</v>
      </c>
      <c r="D402" s="126"/>
    </row>
    <row r="403" spans="1:4">
      <c r="A403" s="48" t="s">
        <v>680</v>
      </c>
      <c r="B403" s="47" t="s">
        <v>380</v>
      </c>
      <c r="C403" s="87">
        <v>0</v>
      </c>
      <c r="D403" s="126"/>
    </row>
    <row r="404" spans="1:4">
      <c r="A404" s="48" t="s">
        <v>681</v>
      </c>
      <c r="B404" s="47" t="s">
        <v>381</v>
      </c>
      <c r="C404" s="87">
        <v>127.53</v>
      </c>
      <c r="D404" s="126" t="s">
        <v>422</v>
      </c>
    </row>
    <row r="405" spans="1:4">
      <c r="A405" s="35"/>
      <c r="B405" s="38"/>
      <c r="C405" s="87"/>
    </row>
  </sheetData>
  <autoFilter ref="A1:C1" xr:uid="{00000000-0009-0000-0000-000000000000}"/>
  <sortState xmlns:xlrd2="http://schemas.microsoft.com/office/spreadsheetml/2017/richdata2" ref="A2:C405">
    <sortCondition ref="A371"/>
  </sortState>
  <pageMargins left="0.75" right="0.75" top="1" bottom="1" header="0.5" footer="0.5"/>
  <pageSetup paperSize="9" scale="58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8"/>
  <sheetViews>
    <sheetView zoomScaleNormal="100" workbookViewId="0">
      <selection activeCell="H70" sqref="H70"/>
    </sheetView>
  </sheetViews>
  <sheetFormatPr defaultColWidth="8.77734375" defaultRowHeight="14.4"/>
  <cols>
    <col min="1" max="1" width="6.77734375" style="138" customWidth="1"/>
    <col min="2" max="2" width="7" style="18" customWidth="1"/>
    <col min="3" max="3" width="96" style="12" customWidth="1"/>
    <col min="4" max="4" width="11.21875" style="43" customWidth="1"/>
    <col min="5" max="5" width="11" style="43" customWidth="1"/>
    <col min="6" max="6" width="10.77734375" style="11" customWidth="1"/>
    <col min="7" max="16384" width="8.77734375" style="12"/>
  </cols>
  <sheetData>
    <row r="1" spans="1:6" ht="15">
      <c r="A1" s="39"/>
      <c r="B1" s="70" t="s">
        <v>702</v>
      </c>
      <c r="C1" s="55" t="s">
        <v>5</v>
      </c>
      <c r="D1" s="56"/>
      <c r="E1" s="56"/>
      <c r="F1" s="17"/>
    </row>
    <row r="2" spans="1:6" ht="15">
      <c r="A2" s="40" t="s">
        <v>6</v>
      </c>
      <c r="B2" s="24" t="s">
        <v>0</v>
      </c>
      <c r="C2" s="3" t="s">
        <v>1</v>
      </c>
      <c r="D2" s="44" t="s">
        <v>2</v>
      </c>
      <c r="E2" s="44" t="s">
        <v>3</v>
      </c>
      <c r="F2" s="4" t="s">
        <v>4</v>
      </c>
    </row>
    <row r="3" spans="1:6" ht="15">
      <c r="A3" s="76" t="s">
        <v>428</v>
      </c>
      <c r="B3" s="77">
        <v>2</v>
      </c>
      <c r="C3" s="78" t="str">
        <f>VLOOKUP(A3,'OVERZICHT NZA TECHNIEK'!A:C,2,0)</f>
        <v>Stonemodel </v>
      </c>
      <c r="D3" s="79">
        <f>VLOOKUP('Volledige prothese'!A3,'OVERZICHT NZA TECHNIEK'!A:C,3,0)</f>
        <v>10.62</v>
      </c>
      <c r="E3" s="79">
        <f t="shared" ref="E3:E15" si="0">D3*B3</f>
        <v>21.24</v>
      </c>
      <c r="F3" s="16"/>
    </row>
    <row r="4" spans="1:6" ht="15">
      <c r="A4" s="76" t="s">
        <v>429</v>
      </c>
      <c r="B4" s="77">
        <v>2</v>
      </c>
      <c r="C4" s="78" t="str">
        <f>VLOOKUP(A4,'OVERZICHT NZA TECHNIEK'!A:C,2,0)</f>
        <v>Individuele lepel kunststof Kunststof lepel, poeder/vloeistoflepel of lichtuithardende lepel voorzien van handvat of waswal </v>
      </c>
      <c r="D4" s="79">
        <f>VLOOKUP(A4,'OVERZICHT NZA TECHNIEK'!A:C,3,0)</f>
        <v>44.05</v>
      </c>
      <c r="E4" s="79">
        <f t="shared" si="0"/>
        <v>88.1</v>
      </c>
      <c r="F4" s="16"/>
    </row>
    <row r="5" spans="1:6" ht="15">
      <c r="A5" s="76" t="s">
        <v>430</v>
      </c>
      <c r="B5" s="77">
        <v>2</v>
      </c>
      <c r="C5" s="78" t="str">
        <f>VLOOKUP(A5,'OVERZICHT NZA TECHNIEK'!A:C,2,0)</f>
        <v xml:space="preserve">Model uit individuele lepel; onbetand </v>
      </c>
      <c r="D5" s="79">
        <f>VLOOKUP(A5,'OVERZICHT NZA TECHNIEK'!A:C,3,0)</f>
        <v>13.13</v>
      </c>
      <c r="E5" s="79">
        <f t="shared" si="0"/>
        <v>26.26</v>
      </c>
      <c r="F5" s="16"/>
    </row>
    <row r="6" spans="1:6" ht="15">
      <c r="A6" s="76" t="s">
        <v>431</v>
      </c>
      <c r="B6" s="77">
        <v>2</v>
      </c>
      <c r="C6" s="78" t="str">
        <f>VLOOKUP(A6,'OVERZICHT NZA TECHNIEK'!A:C,2,0)</f>
        <v>Beetplaat + waswal_x000B_</v>
      </c>
      <c r="D6" s="79">
        <f>VLOOKUP(A6,'OVERZICHT NZA TECHNIEK'!A:C,3,0)</f>
        <v>19.48</v>
      </c>
      <c r="E6" s="79">
        <f t="shared" si="0"/>
        <v>38.96</v>
      </c>
      <c r="F6" s="16"/>
    </row>
    <row r="7" spans="1:6" ht="15">
      <c r="A7" s="76" t="s">
        <v>432</v>
      </c>
      <c r="B7" s="77">
        <v>1</v>
      </c>
      <c r="C7" s="78" t="str">
        <f>VLOOKUP(A7,'OVERZICHT NZA TECHNIEK'!A:C,2,0)</f>
        <v>Model monteren in middelwaard articulator, bijvoorbeeld Balance, Rational, Denatus, Condylator of vergelijkbaar type</v>
      </c>
      <c r="D7" s="79">
        <f>VLOOKUP(A7,'OVERZICHT NZA TECHNIEK'!A:C,3,0)</f>
        <v>21.17</v>
      </c>
      <c r="E7" s="79">
        <f>D7*B7</f>
        <v>21.17</v>
      </c>
      <c r="F7" s="16"/>
    </row>
    <row r="8" spans="1:6" ht="15">
      <c r="A8" s="76" t="s">
        <v>433</v>
      </c>
      <c r="B8" s="77">
        <v>2</v>
      </c>
      <c r="C8" s="78" t="str">
        <f>VLOOKUP(A8,'OVERZICHT NZA TECHNIEK'!A:C,2,0)</f>
        <v>Basisplaat voor opstelling </v>
      </c>
      <c r="D8" s="79">
        <f>VLOOKUP(A8,'OVERZICHT NZA TECHNIEK'!A:C,3,0)</f>
        <v>12.81</v>
      </c>
      <c r="E8" s="79">
        <f t="shared" si="0"/>
        <v>25.62</v>
      </c>
      <c r="F8" s="16"/>
    </row>
    <row r="9" spans="1:6" ht="15">
      <c r="A9" s="76" t="s">
        <v>434</v>
      </c>
      <c r="B9" s="77">
        <v>2</v>
      </c>
      <c r="C9" s="78" t="str">
        <f>VLOOKUP(A9,'OVERZICHT NZA TECHNIEK'!A:C,2,0)</f>
        <v>Opstellen volledige prothese </v>
      </c>
      <c r="D9" s="79">
        <f>VLOOKUP(A9,'OVERZICHT NZA TECHNIEK'!A:C,3,0)</f>
        <v>72.05</v>
      </c>
      <c r="E9" s="79">
        <f t="shared" si="0"/>
        <v>144.1</v>
      </c>
      <c r="F9" s="16"/>
    </row>
    <row r="10" spans="1:6" ht="15">
      <c r="A10" s="76" t="s">
        <v>435</v>
      </c>
      <c r="B10" s="77">
        <v>2</v>
      </c>
      <c r="C10" s="78" t="str">
        <f>VLOOKUP(A10,'OVERZICHT NZA TECHNIEK'!A:C,2,0)</f>
        <v>Individuele modellatie (per boven of onder) . Volledige individueel gemodelleerde prothese volgens specifieke wensen patiënt</v>
      </c>
      <c r="D10" s="79">
        <f>VLOOKUP(A10,'OVERZICHT NZA TECHNIEK'!A:C,3,0)</f>
        <v>21.28</v>
      </c>
      <c r="E10" s="79">
        <f t="shared" si="0"/>
        <v>42.56</v>
      </c>
      <c r="F10" s="16"/>
    </row>
    <row r="11" spans="1:6" ht="15">
      <c r="A11" s="76" t="s">
        <v>436</v>
      </c>
      <c r="B11" s="77">
        <v>2</v>
      </c>
      <c r="C11" s="78" t="str">
        <f>VLOOKUP(A11,'OVERZICHT NZA TECHNIEK'!A:C,2,0)</f>
        <v>Afmaken volledige prothese </v>
      </c>
      <c r="D11" s="79">
        <f>VLOOKUP(A11,'OVERZICHT NZA TECHNIEK'!A:C,3,0)</f>
        <v>77.63</v>
      </c>
      <c r="E11" s="79">
        <f t="shared" si="0"/>
        <v>155.26</v>
      </c>
      <c r="F11" s="16"/>
    </row>
    <row r="12" spans="1:6" ht="15">
      <c r="A12" s="76" t="s">
        <v>437</v>
      </c>
      <c r="B12" s="77">
        <v>2</v>
      </c>
      <c r="C12" s="78" t="str">
        <f>VLOOKUP(A12,'OVERZICHT NZA TECHNIEK'!A:C,2,0)</f>
        <v>Reoccluderen + inslijpen per boven of onder, modellen na persen terugplaatsen  </v>
      </c>
      <c r="D12" s="79">
        <f>VLOOKUP(A12,'OVERZICHT NZA TECHNIEK'!A:C,3,0)</f>
        <v>26.34</v>
      </c>
      <c r="E12" s="79">
        <f t="shared" si="0"/>
        <v>52.68</v>
      </c>
      <c r="F12" s="16"/>
    </row>
    <row r="13" spans="1:6" ht="15">
      <c r="A13" s="76" t="s">
        <v>438</v>
      </c>
      <c r="B13" s="77">
        <v>1</v>
      </c>
      <c r="C13" s="78" t="str">
        <f>VLOOKUP(A13,'OVERZICHT NZA TECHNIEK'!A:C,2,0)</f>
        <v>Arbo- en milieutoeslag </v>
      </c>
      <c r="D13" s="79">
        <f>VLOOKUP(A13,'OVERZICHT NZA TECHNIEK'!A:C,3,0)</f>
        <v>2.94</v>
      </c>
      <c r="E13" s="79">
        <f t="shared" si="0"/>
        <v>2.94</v>
      </c>
      <c r="F13" s="16"/>
    </row>
    <row r="14" spans="1:6" ht="15">
      <c r="A14" s="76" t="s">
        <v>439</v>
      </c>
      <c r="B14" s="77">
        <v>2</v>
      </c>
      <c r="C14" s="78" t="str">
        <f>VLOOKUP(A14,'OVERZICHT NZA TECHNIEK'!A:C,2,0)</f>
        <v>Tanden (Kunststof front elementen sets (6st))</v>
      </c>
      <c r="D14" s="79">
        <f>VLOOKUP(A14,'OVERZICHT NZA TECHNIEK'!A:C,3,0)</f>
        <v>45.2</v>
      </c>
      <c r="E14" s="79">
        <f t="shared" si="0"/>
        <v>90.4</v>
      </c>
      <c r="F14" s="16"/>
    </row>
    <row r="15" spans="1:6" ht="15">
      <c r="A15" s="76" t="s">
        <v>440</v>
      </c>
      <c r="B15" s="77">
        <v>2</v>
      </c>
      <c r="C15" s="78" t="str">
        <f>VLOOKUP(A15,'OVERZICHT NZA TECHNIEK'!A:C,2,0)</f>
        <v>Kiezen (Kunststof kiezen per set (8st))</v>
      </c>
      <c r="D15" s="79">
        <f>VLOOKUP(A15,'OVERZICHT NZA TECHNIEK'!A:C,3,0)</f>
        <v>31.05</v>
      </c>
      <c r="E15" s="79">
        <f t="shared" si="0"/>
        <v>62.1</v>
      </c>
      <c r="F15" s="16"/>
    </row>
    <row r="16" spans="1:6" ht="15">
      <c r="A16" s="41"/>
      <c r="B16" s="25"/>
      <c r="C16" s="14"/>
      <c r="D16" s="45"/>
      <c r="E16" s="45"/>
      <c r="F16" s="13">
        <f>SUM(E3:F15)</f>
        <v>771.39</v>
      </c>
    </row>
    <row r="17" spans="1:6" ht="15">
      <c r="A17" s="154"/>
      <c r="B17" s="89"/>
      <c r="C17" s="90"/>
      <c r="D17" s="91"/>
      <c r="E17" s="91"/>
      <c r="F17" s="92"/>
    </row>
    <row r="18" spans="1:6" ht="15">
      <c r="A18" s="39"/>
      <c r="B18" s="70" t="s">
        <v>700</v>
      </c>
      <c r="C18" s="55" t="s">
        <v>7</v>
      </c>
      <c r="D18" s="56"/>
      <c r="E18" s="56"/>
      <c r="F18" s="17"/>
    </row>
    <row r="19" spans="1:6" ht="15">
      <c r="A19" s="40" t="s">
        <v>6</v>
      </c>
      <c r="B19" s="24" t="s">
        <v>0</v>
      </c>
      <c r="C19" s="3" t="s">
        <v>1</v>
      </c>
      <c r="D19" s="44" t="s">
        <v>2</v>
      </c>
      <c r="E19" s="44" t="s">
        <v>3</v>
      </c>
      <c r="F19" s="4" t="s">
        <v>4</v>
      </c>
    </row>
    <row r="20" spans="1:6" ht="15">
      <c r="A20" s="76" t="s">
        <v>428</v>
      </c>
      <c r="B20" s="77">
        <v>2</v>
      </c>
      <c r="C20" s="78" t="str">
        <f>VLOOKUP(A20,'OVERZICHT NZA TECHNIEK'!A:C,2,0)</f>
        <v>Stonemodel </v>
      </c>
      <c r="D20" s="79">
        <f>VLOOKUP('Volledige prothese'!A20,'OVERZICHT NZA TECHNIEK'!A:C,3,0)</f>
        <v>10.62</v>
      </c>
      <c r="E20" s="79">
        <f t="shared" ref="E20:E32" si="1">D20*B20</f>
        <v>21.24</v>
      </c>
      <c r="F20" s="16"/>
    </row>
    <row r="21" spans="1:6" ht="15">
      <c r="A21" s="76" t="s">
        <v>429</v>
      </c>
      <c r="B21" s="77">
        <v>1</v>
      </c>
      <c r="C21" s="78" t="str">
        <f>VLOOKUP(A21,'OVERZICHT NZA TECHNIEK'!A:C,2,0)</f>
        <v>Individuele lepel kunststof Kunststof lepel, poeder/vloeistoflepel of lichtuithardende lepel voorzien van handvat of waswal </v>
      </c>
      <c r="D21" s="79">
        <f>VLOOKUP('Volledige prothese'!A21,'OVERZICHT NZA TECHNIEK'!A:C,3,0)</f>
        <v>44.05</v>
      </c>
      <c r="E21" s="79">
        <f t="shared" si="1"/>
        <v>44.05</v>
      </c>
      <c r="F21" s="16"/>
    </row>
    <row r="22" spans="1:6" ht="15">
      <c r="A22" s="76" t="s">
        <v>430</v>
      </c>
      <c r="B22" s="77">
        <v>1</v>
      </c>
      <c r="C22" s="78" t="str">
        <f>VLOOKUP(A22,'OVERZICHT NZA TECHNIEK'!A:C,2,0)</f>
        <v xml:space="preserve">Model uit individuele lepel; onbetand </v>
      </c>
      <c r="D22" s="79">
        <f>VLOOKUP('Volledige prothese'!A22,'OVERZICHT NZA TECHNIEK'!A:C,3,0)</f>
        <v>13.13</v>
      </c>
      <c r="E22" s="79">
        <f t="shared" si="1"/>
        <v>13.13</v>
      </c>
      <c r="F22" s="16"/>
    </row>
    <row r="23" spans="1:6" ht="15">
      <c r="A23" s="76" t="s">
        <v>431</v>
      </c>
      <c r="B23" s="77">
        <v>1</v>
      </c>
      <c r="C23" s="78" t="str">
        <f>VLOOKUP(A23,'OVERZICHT NZA TECHNIEK'!A:C,2,0)</f>
        <v>Beetplaat + waswal_x000B_</v>
      </c>
      <c r="D23" s="79">
        <f>VLOOKUP('Volledige prothese'!A23,'OVERZICHT NZA TECHNIEK'!A:C,3,0)</f>
        <v>19.48</v>
      </c>
      <c r="E23" s="79">
        <f t="shared" si="1"/>
        <v>19.48</v>
      </c>
      <c r="F23" s="16"/>
    </row>
    <row r="24" spans="1:6" ht="15">
      <c r="A24" s="76" t="s">
        <v>432</v>
      </c>
      <c r="B24" s="77">
        <v>1</v>
      </c>
      <c r="C24" s="78" t="str">
        <f>VLOOKUP(A24,'OVERZICHT NZA TECHNIEK'!A:C,2,0)</f>
        <v>Model monteren in middelwaard articulator, bijvoorbeeld Balance, Rational, Denatus, Condylator of vergelijkbaar type</v>
      </c>
      <c r="D24" s="79">
        <f>VLOOKUP('Volledige prothese'!A24,'OVERZICHT NZA TECHNIEK'!A:C,3,0)</f>
        <v>21.17</v>
      </c>
      <c r="E24" s="79">
        <f t="shared" si="1"/>
        <v>21.17</v>
      </c>
      <c r="F24" s="16"/>
    </row>
    <row r="25" spans="1:6" ht="15">
      <c r="A25" s="76" t="s">
        <v>433</v>
      </c>
      <c r="B25" s="77">
        <v>1</v>
      </c>
      <c r="C25" s="78" t="str">
        <f>VLOOKUP(A25,'OVERZICHT NZA TECHNIEK'!A:C,2,0)</f>
        <v>Basisplaat voor opstelling </v>
      </c>
      <c r="D25" s="79">
        <f>VLOOKUP('Volledige prothese'!A25,'OVERZICHT NZA TECHNIEK'!A:C,3,0)</f>
        <v>12.81</v>
      </c>
      <c r="E25" s="79">
        <f t="shared" si="1"/>
        <v>12.81</v>
      </c>
      <c r="F25" s="16"/>
    </row>
    <row r="26" spans="1:6" ht="15">
      <c r="A26" s="76" t="s">
        <v>434</v>
      </c>
      <c r="B26" s="77">
        <v>1</v>
      </c>
      <c r="C26" s="78" t="str">
        <f>VLOOKUP(A26,'OVERZICHT NZA TECHNIEK'!A:C,2,0)</f>
        <v>Opstellen volledige prothese </v>
      </c>
      <c r="D26" s="79">
        <f>VLOOKUP('Volledige prothese'!A26,'OVERZICHT NZA TECHNIEK'!A:C,3,0)</f>
        <v>72.05</v>
      </c>
      <c r="E26" s="79">
        <f t="shared" si="1"/>
        <v>72.05</v>
      </c>
      <c r="F26" s="16"/>
    </row>
    <row r="27" spans="1:6" ht="15">
      <c r="A27" s="76" t="s">
        <v>435</v>
      </c>
      <c r="B27" s="77">
        <v>1</v>
      </c>
      <c r="C27" s="78" t="str">
        <f>VLOOKUP(A27,'OVERZICHT NZA TECHNIEK'!A:C,2,0)</f>
        <v>Individuele modellatie (per boven of onder) . Volledige individueel gemodelleerde prothese volgens specifieke wensen patiënt</v>
      </c>
      <c r="D27" s="79">
        <f>VLOOKUP('Volledige prothese'!A27,'OVERZICHT NZA TECHNIEK'!A:C,3,0)</f>
        <v>21.28</v>
      </c>
      <c r="E27" s="79">
        <f t="shared" si="1"/>
        <v>21.28</v>
      </c>
      <c r="F27" s="16"/>
    </row>
    <row r="28" spans="1:6" ht="15">
      <c r="A28" s="76" t="s">
        <v>436</v>
      </c>
      <c r="B28" s="77">
        <v>1</v>
      </c>
      <c r="C28" s="78" t="str">
        <f>VLOOKUP(A28,'OVERZICHT NZA TECHNIEK'!A:C,2,0)</f>
        <v>Afmaken volledige prothese </v>
      </c>
      <c r="D28" s="79">
        <f>VLOOKUP('Volledige prothese'!A28,'OVERZICHT NZA TECHNIEK'!A:C,3,0)</f>
        <v>77.63</v>
      </c>
      <c r="E28" s="79">
        <f t="shared" si="1"/>
        <v>77.63</v>
      </c>
      <c r="F28" s="16"/>
    </row>
    <row r="29" spans="1:6" ht="15">
      <c r="A29" s="76" t="s">
        <v>437</v>
      </c>
      <c r="B29" s="77">
        <v>1</v>
      </c>
      <c r="C29" s="78" t="str">
        <f>VLOOKUP(A29,'OVERZICHT NZA TECHNIEK'!A:C,2,0)</f>
        <v>Reoccluderen + inslijpen per boven of onder, modellen na persen terugplaatsen  </v>
      </c>
      <c r="D29" s="79">
        <f>VLOOKUP('Volledige prothese'!A29,'OVERZICHT NZA TECHNIEK'!A:C,3,0)</f>
        <v>26.34</v>
      </c>
      <c r="E29" s="79">
        <f t="shared" si="1"/>
        <v>26.34</v>
      </c>
      <c r="F29" s="16"/>
    </row>
    <row r="30" spans="1:6" ht="15">
      <c r="A30" s="76" t="s">
        <v>438</v>
      </c>
      <c r="B30" s="77">
        <v>1</v>
      </c>
      <c r="C30" s="78" t="str">
        <f>VLOOKUP(A30,'OVERZICHT NZA TECHNIEK'!A:C,2,0)</f>
        <v>Arbo- en milieutoeslag </v>
      </c>
      <c r="D30" s="79">
        <f>VLOOKUP('Volledige prothese'!A30,'OVERZICHT NZA TECHNIEK'!A:C,3,0)</f>
        <v>2.94</v>
      </c>
      <c r="E30" s="79">
        <f t="shared" si="1"/>
        <v>2.94</v>
      </c>
      <c r="F30" s="16"/>
    </row>
    <row r="31" spans="1:6" ht="15">
      <c r="A31" s="76" t="s">
        <v>439</v>
      </c>
      <c r="B31" s="77">
        <v>1</v>
      </c>
      <c r="C31" s="78" t="str">
        <f>VLOOKUP(A31,'OVERZICHT NZA TECHNIEK'!A:C,2,0)</f>
        <v>Tanden (Kunststof front elementen sets (6st))</v>
      </c>
      <c r="D31" s="79">
        <f>VLOOKUP('Volledige prothese'!A31,'OVERZICHT NZA TECHNIEK'!A:C,3,0)</f>
        <v>45.2</v>
      </c>
      <c r="E31" s="79">
        <f t="shared" si="1"/>
        <v>45.2</v>
      </c>
      <c r="F31" s="16"/>
    </row>
    <row r="32" spans="1:6" ht="15">
      <c r="A32" s="76" t="s">
        <v>440</v>
      </c>
      <c r="B32" s="77">
        <v>1</v>
      </c>
      <c r="C32" s="78" t="str">
        <f>VLOOKUP(A32,'OVERZICHT NZA TECHNIEK'!A:C,2,0)</f>
        <v>Kiezen (Kunststof kiezen per set (8st))</v>
      </c>
      <c r="D32" s="79">
        <f>VLOOKUP('Volledige prothese'!A32,'OVERZICHT NZA TECHNIEK'!A:C,3,0)</f>
        <v>31.05</v>
      </c>
      <c r="E32" s="79">
        <f t="shared" si="1"/>
        <v>31.05</v>
      </c>
      <c r="F32" s="16"/>
    </row>
    <row r="33" spans="1:6" ht="15">
      <c r="A33" s="41"/>
      <c r="B33" s="25"/>
      <c r="C33" s="52"/>
      <c r="D33" s="53"/>
      <c r="E33" s="53"/>
      <c r="F33" s="94">
        <f>SUM(E20:F32)</f>
        <v>408.37</v>
      </c>
    </row>
    <row r="34" spans="1:6" ht="15">
      <c r="A34" s="154"/>
      <c r="B34" s="93"/>
      <c r="C34" s="90"/>
      <c r="D34" s="91"/>
      <c r="E34" s="91"/>
      <c r="F34" s="92"/>
    </row>
    <row r="35" spans="1:6" ht="15">
      <c r="A35" s="39"/>
      <c r="B35" s="70" t="s">
        <v>701</v>
      </c>
      <c r="C35" s="95" t="s">
        <v>8</v>
      </c>
      <c r="D35" s="96"/>
      <c r="E35" s="96"/>
      <c r="F35" s="97"/>
    </row>
    <row r="36" spans="1:6" ht="15">
      <c r="A36" s="40" t="s">
        <v>6</v>
      </c>
      <c r="B36" s="24" t="s">
        <v>0</v>
      </c>
      <c r="C36" s="3" t="s">
        <v>1</v>
      </c>
      <c r="D36" s="44" t="s">
        <v>2</v>
      </c>
      <c r="E36" s="44" t="s">
        <v>3</v>
      </c>
      <c r="F36" s="4" t="s">
        <v>4</v>
      </c>
    </row>
    <row r="37" spans="1:6" ht="15">
      <c r="A37" s="76" t="s">
        <v>428</v>
      </c>
      <c r="B37" s="77">
        <v>2</v>
      </c>
      <c r="C37" s="78" t="str">
        <f>VLOOKUP(A37,'OVERZICHT NZA TECHNIEK'!A:C,2,0)</f>
        <v>Stonemodel </v>
      </c>
      <c r="D37" s="79">
        <f>VLOOKUP('Volledige prothese'!A37,'OVERZICHT NZA TECHNIEK'!A:C,3,0)</f>
        <v>10.62</v>
      </c>
      <c r="E37" s="79">
        <f t="shared" ref="E37:E49" si="2">D37*B37</f>
        <v>21.24</v>
      </c>
      <c r="F37" s="16"/>
    </row>
    <row r="38" spans="1:6" ht="15">
      <c r="A38" s="76" t="s">
        <v>429</v>
      </c>
      <c r="B38" s="77">
        <v>1</v>
      </c>
      <c r="C38" s="78" t="str">
        <f>VLOOKUP(A38,'OVERZICHT NZA TECHNIEK'!A:C,2,0)</f>
        <v>Individuele lepel kunststof Kunststof lepel, poeder/vloeistoflepel of lichtuithardende lepel voorzien van handvat of waswal </v>
      </c>
      <c r="D38" s="79">
        <f>VLOOKUP('Volledige prothese'!A38,'OVERZICHT NZA TECHNIEK'!A:C,3,0)</f>
        <v>44.05</v>
      </c>
      <c r="E38" s="79">
        <f t="shared" si="2"/>
        <v>44.05</v>
      </c>
      <c r="F38" s="16"/>
    </row>
    <row r="39" spans="1:6" ht="15">
      <c r="A39" s="76" t="s">
        <v>430</v>
      </c>
      <c r="B39" s="77">
        <v>1</v>
      </c>
      <c r="C39" s="78" t="str">
        <f>VLOOKUP(A39,'OVERZICHT NZA TECHNIEK'!A:C,2,0)</f>
        <v xml:space="preserve">Model uit individuele lepel; onbetand </v>
      </c>
      <c r="D39" s="79">
        <f>VLOOKUP('Volledige prothese'!A39,'OVERZICHT NZA TECHNIEK'!A:C,3,0)</f>
        <v>13.13</v>
      </c>
      <c r="E39" s="79">
        <f t="shared" si="2"/>
        <v>13.13</v>
      </c>
      <c r="F39" s="16"/>
    </row>
    <row r="40" spans="1:6" ht="15">
      <c r="A40" s="76" t="s">
        <v>431</v>
      </c>
      <c r="B40" s="77">
        <v>1</v>
      </c>
      <c r="C40" s="78" t="str">
        <f>VLOOKUP(A40,'OVERZICHT NZA TECHNIEK'!A:C,2,0)</f>
        <v>Beetplaat + waswal_x000B_</v>
      </c>
      <c r="D40" s="79">
        <f>VLOOKUP('Volledige prothese'!A40,'OVERZICHT NZA TECHNIEK'!A:C,3,0)</f>
        <v>19.48</v>
      </c>
      <c r="E40" s="79">
        <f t="shared" si="2"/>
        <v>19.48</v>
      </c>
      <c r="F40" s="16"/>
    </row>
    <row r="41" spans="1:6" ht="15">
      <c r="A41" s="76" t="s">
        <v>432</v>
      </c>
      <c r="B41" s="77">
        <v>1</v>
      </c>
      <c r="C41" s="78" t="str">
        <f>VLOOKUP(A41,'OVERZICHT NZA TECHNIEK'!A:C,2,0)</f>
        <v>Model monteren in middelwaard articulator, bijvoorbeeld Balance, Rational, Denatus, Condylator of vergelijkbaar type</v>
      </c>
      <c r="D41" s="79">
        <f>VLOOKUP('Volledige prothese'!A41,'OVERZICHT NZA TECHNIEK'!A:C,3,0)</f>
        <v>21.17</v>
      </c>
      <c r="E41" s="79">
        <f t="shared" si="2"/>
        <v>21.17</v>
      </c>
      <c r="F41" s="16"/>
    </row>
    <row r="42" spans="1:6" ht="15">
      <c r="A42" s="76" t="s">
        <v>433</v>
      </c>
      <c r="B42" s="77">
        <v>1</v>
      </c>
      <c r="C42" s="78" t="str">
        <f>VLOOKUP(A42,'OVERZICHT NZA TECHNIEK'!A:C,2,0)</f>
        <v>Basisplaat voor opstelling </v>
      </c>
      <c r="D42" s="79">
        <f>VLOOKUP('Volledige prothese'!A42,'OVERZICHT NZA TECHNIEK'!A:C,3,0)</f>
        <v>12.81</v>
      </c>
      <c r="E42" s="79">
        <f t="shared" si="2"/>
        <v>12.81</v>
      </c>
      <c r="F42" s="16"/>
    </row>
    <row r="43" spans="1:6" ht="15">
      <c r="A43" s="76" t="s">
        <v>434</v>
      </c>
      <c r="B43" s="77">
        <v>1</v>
      </c>
      <c r="C43" s="78" t="str">
        <f>VLOOKUP(A43,'OVERZICHT NZA TECHNIEK'!A:C,2,0)</f>
        <v>Opstellen volledige prothese </v>
      </c>
      <c r="D43" s="79">
        <f>VLOOKUP('Volledige prothese'!A43,'OVERZICHT NZA TECHNIEK'!A:C,3,0)</f>
        <v>72.05</v>
      </c>
      <c r="E43" s="79">
        <f t="shared" si="2"/>
        <v>72.05</v>
      </c>
      <c r="F43" s="16"/>
    </row>
    <row r="44" spans="1:6" ht="15">
      <c r="A44" s="76" t="s">
        <v>435</v>
      </c>
      <c r="B44" s="77">
        <v>1</v>
      </c>
      <c r="C44" s="78" t="str">
        <f>VLOOKUP(A44,'OVERZICHT NZA TECHNIEK'!A:C,2,0)</f>
        <v>Individuele modellatie (per boven of onder) . Volledige individueel gemodelleerde prothese volgens specifieke wensen patiënt</v>
      </c>
      <c r="D44" s="79">
        <f>VLOOKUP('Volledige prothese'!A44,'OVERZICHT NZA TECHNIEK'!A:C,3,0)</f>
        <v>21.28</v>
      </c>
      <c r="E44" s="79">
        <f t="shared" si="2"/>
        <v>21.28</v>
      </c>
      <c r="F44" s="16"/>
    </row>
    <row r="45" spans="1:6" ht="15">
      <c r="A45" s="76" t="s">
        <v>436</v>
      </c>
      <c r="B45" s="77">
        <v>1</v>
      </c>
      <c r="C45" s="78" t="str">
        <f>VLOOKUP(A45,'OVERZICHT NZA TECHNIEK'!A:C,2,0)</f>
        <v>Afmaken volledige prothese </v>
      </c>
      <c r="D45" s="79">
        <f>VLOOKUP('Volledige prothese'!A45,'OVERZICHT NZA TECHNIEK'!A:C,3,0)</f>
        <v>77.63</v>
      </c>
      <c r="E45" s="79">
        <f t="shared" si="2"/>
        <v>77.63</v>
      </c>
      <c r="F45" s="16"/>
    </row>
    <row r="46" spans="1:6" ht="15">
      <c r="A46" s="76" t="s">
        <v>437</v>
      </c>
      <c r="B46" s="77">
        <v>1</v>
      </c>
      <c r="C46" s="78" t="str">
        <f>VLOOKUP(A46,'OVERZICHT NZA TECHNIEK'!A:C,2,0)</f>
        <v>Reoccluderen + inslijpen per boven of onder, modellen na persen terugplaatsen  </v>
      </c>
      <c r="D46" s="79">
        <f>VLOOKUP('Volledige prothese'!A46,'OVERZICHT NZA TECHNIEK'!A:C,3,0)</f>
        <v>26.34</v>
      </c>
      <c r="E46" s="79">
        <f t="shared" si="2"/>
        <v>26.34</v>
      </c>
      <c r="F46" s="16"/>
    </row>
    <row r="47" spans="1:6" ht="15">
      <c r="A47" s="76" t="s">
        <v>438</v>
      </c>
      <c r="B47" s="77">
        <v>1</v>
      </c>
      <c r="C47" s="78" t="str">
        <f>VLOOKUP(A47,'OVERZICHT NZA TECHNIEK'!A:C,2,0)</f>
        <v>Arbo- en milieutoeslag </v>
      </c>
      <c r="D47" s="79">
        <f>VLOOKUP('Volledige prothese'!A47,'OVERZICHT NZA TECHNIEK'!A:C,3,0)</f>
        <v>2.94</v>
      </c>
      <c r="E47" s="79">
        <f t="shared" si="2"/>
        <v>2.94</v>
      </c>
      <c r="F47" s="16"/>
    </row>
    <row r="48" spans="1:6" ht="15">
      <c r="A48" s="76" t="s">
        <v>439</v>
      </c>
      <c r="B48" s="77">
        <v>1</v>
      </c>
      <c r="C48" s="78" t="str">
        <f>VLOOKUP(A48,'OVERZICHT NZA TECHNIEK'!A:C,2,0)</f>
        <v>Tanden (Kunststof front elementen sets (6st))</v>
      </c>
      <c r="D48" s="79">
        <f>VLOOKUP('Volledige prothese'!A48,'OVERZICHT NZA TECHNIEK'!A:C,3,0)</f>
        <v>45.2</v>
      </c>
      <c r="E48" s="79">
        <f t="shared" si="2"/>
        <v>45.2</v>
      </c>
      <c r="F48" s="16"/>
    </row>
    <row r="49" spans="1:6" ht="15">
      <c r="A49" s="76" t="s">
        <v>440</v>
      </c>
      <c r="B49" s="77">
        <v>1</v>
      </c>
      <c r="C49" s="78" t="str">
        <f>VLOOKUP(A49,'OVERZICHT NZA TECHNIEK'!A:C,2,0)</f>
        <v>Kiezen (Kunststof kiezen per set (8st))</v>
      </c>
      <c r="D49" s="79">
        <f>VLOOKUP('Volledige prothese'!A49,'OVERZICHT NZA TECHNIEK'!A:C,3,0)</f>
        <v>31.05</v>
      </c>
      <c r="E49" s="79">
        <f t="shared" si="2"/>
        <v>31.05</v>
      </c>
      <c r="F49" s="16"/>
    </row>
    <row r="50" spans="1:6" ht="15.6">
      <c r="A50" s="42"/>
      <c r="B50" s="15"/>
      <c r="C50" s="14"/>
      <c r="D50" s="45"/>
      <c r="E50" s="45"/>
      <c r="F50" s="13">
        <f>SUM(E36:E49)</f>
        <v>408.37</v>
      </c>
    </row>
    <row r="51" spans="1:6" ht="15.6">
      <c r="A51" s="155"/>
      <c r="B51" s="93"/>
      <c r="F51" s="88"/>
    </row>
    <row r="52" spans="1:6" ht="15">
      <c r="A52" s="39"/>
      <c r="B52" s="70" t="s">
        <v>703</v>
      </c>
      <c r="C52" s="55" t="s">
        <v>393</v>
      </c>
      <c r="D52" s="56"/>
      <c r="E52" s="56"/>
      <c r="F52" s="17"/>
    </row>
    <row r="53" spans="1:6" ht="15">
      <c r="A53" s="40" t="s">
        <v>6</v>
      </c>
      <c r="B53" s="24" t="s">
        <v>0</v>
      </c>
      <c r="C53" s="3" t="s">
        <v>1</v>
      </c>
      <c r="D53" s="44" t="s">
        <v>2</v>
      </c>
      <c r="E53" s="44" t="s">
        <v>3</v>
      </c>
      <c r="F53" s="4" t="s">
        <v>4</v>
      </c>
    </row>
    <row r="54" spans="1:6" ht="15">
      <c r="A54" s="76" t="s">
        <v>441</v>
      </c>
      <c r="B54" s="77">
        <v>1</v>
      </c>
      <c r="C54" s="78" t="str">
        <f>VLOOKUP(A54,'OVERZICHT NZA TECHNIEK'!A:C,2,0)</f>
        <v xml:space="preserve">Relinen met was van kunststof lepel inclusief waswal </v>
      </c>
      <c r="D54" s="79">
        <f>VLOOKUP('Volledige prothese'!A54,'OVERZICHT NZA TECHNIEK'!A:C,3,0)</f>
        <v>26.6</v>
      </c>
      <c r="E54" s="79">
        <f t="shared" ref="E54" si="3">D54*B54</f>
        <v>26.6</v>
      </c>
      <c r="F54" s="16"/>
    </row>
    <row r="55" spans="1:6" ht="15">
      <c r="A55" s="76" t="s">
        <v>442</v>
      </c>
      <c r="B55" s="77">
        <v>1</v>
      </c>
      <c r="C55" s="78" t="str">
        <f>VLOOKUP(A55,'OVERZICHT NZA TECHNIEK'!A:C,2,0)</f>
        <v>Aanbrengen registratie apparatuur op beetplaat </v>
      </c>
      <c r="D55" s="79">
        <f>VLOOKUP('Volledige prothese'!A55,'OVERZICHT NZA TECHNIEK'!A:C,3,0)</f>
        <v>43.11</v>
      </c>
      <c r="E55" s="79">
        <f t="shared" ref="E55:E57" si="4">D55*B55</f>
        <v>43.11</v>
      </c>
      <c r="F55" s="16"/>
    </row>
    <row r="56" spans="1:6" ht="15">
      <c r="A56" s="76" t="s">
        <v>443</v>
      </c>
      <c r="B56" s="77">
        <v>1</v>
      </c>
      <c r="C56" s="78" t="str">
        <f>VLOOKUP(A56,'OVERZICHT NZA TECHNIEK'!A:C,2,0)</f>
        <v xml:space="preserve">Model monteren volgens intra orale registratie </v>
      </c>
      <c r="D56" s="79">
        <f>VLOOKUP('Volledige prothese'!A56,'OVERZICHT NZA TECHNIEK'!A:C,3,0)</f>
        <v>36.07</v>
      </c>
      <c r="E56" s="79">
        <f t="shared" si="4"/>
        <v>36.07</v>
      </c>
      <c r="F56" s="16"/>
    </row>
    <row r="57" spans="1:6" ht="15">
      <c r="A57" s="76" t="s">
        <v>444</v>
      </c>
      <c r="B57" s="77">
        <v>1</v>
      </c>
      <c r="C57" s="78" t="str">
        <f>VLOOKUP(A57,'OVERZICHT NZA TECHNIEK'!A:C,2,0)</f>
        <v xml:space="preserve">Meerprijs opstellen volgens bijzondere methode Extra voor opstellen volgens Flögel, Gerber, lingualised occlusion. Eenmaal in rekening te brengen. </v>
      </c>
      <c r="D57" s="79">
        <f>VLOOKUP('Volledige prothese'!A57,'OVERZICHT NZA TECHNIEK'!A:C,3,0)</f>
        <v>44.09</v>
      </c>
      <c r="E57" s="79">
        <f t="shared" si="4"/>
        <v>44.09</v>
      </c>
      <c r="F57" s="16"/>
    </row>
    <row r="58" spans="1:6" ht="15">
      <c r="A58" s="41"/>
      <c r="B58" s="25"/>
      <c r="C58" s="14"/>
      <c r="D58" s="45"/>
      <c r="E58" s="45"/>
      <c r="F58" s="13">
        <f>SUM(E54:F57)</f>
        <v>149.87</v>
      </c>
    </row>
    <row r="59" spans="1:6" ht="15.6">
      <c r="A59" s="155"/>
      <c r="B59" s="93"/>
    </row>
    <row r="60" spans="1:6" ht="15">
      <c r="A60" s="39"/>
      <c r="B60" s="54"/>
      <c r="C60" s="55" t="s">
        <v>389</v>
      </c>
      <c r="D60" s="56"/>
      <c r="E60" s="56"/>
      <c r="F60" s="17"/>
    </row>
    <row r="61" spans="1:6" ht="15">
      <c r="A61" s="40" t="s">
        <v>6</v>
      </c>
      <c r="B61" s="24" t="s">
        <v>0</v>
      </c>
      <c r="C61" s="3" t="s">
        <v>1</v>
      </c>
      <c r="D61" s="44" t="s">
        <v>2</v>
      </c>
      <c r="E61" s="44" t="s">
        <v>3</v>
      </c>
      <c r="F61" s="4" t="s">
        <v>4</v>
      </c>
    </row>
    <row r="62" spans="1:6" ht="15">
      <c r="A62" s="76" t="s">
        <v>445</v>
      </c>
      <c r="B62" s="77">
        <v>1</v>
      </c>
      <c r="C62" s="78" t="str">
        <f>VLOOKUP(A62,'OVERZICHT NZA TECHNIEK'!A:C,2,0)</f>
        <v xml:space="preserve">Meerprijs weekblijvende basis </v>
      </c>
      <c r="D62" s="79">
        <f>VLOOKUP('Volledige prothese'!A62,'OVERZICHT NZA TECHNIEK'!A:C,3,0)</f>
        <v>118.6</v>
      </c>
      <c r="E62" s="79">
        <f t="shared" ref="E62" si="5">D62*B62</f>
        <v>118.6</v>
      </c>
      <c r="F62" s="16"/>
    </row>
    <row r="63" spans="1:6" ht="15">
      <c r="A63" s="41"/>
      <c r="B63" s="25"/>
      <c r="C63" s="14"/>
      <c r="D63" s="45"/>
      <c r="E63" s="45"/>
      <c r="F63" s="13">
        <f>SUM(E62:F62)</f>
        <v>118.6</v>
      </c>
    </row>
    <row r="64" spans="1:6" ht="15.6">
      <c r="A64" s="155"/>
      <c r="B64" s="93"/>
    </row>
    <row r="65" spans="1:6" ht="15.6">
      <c r="A65" s="101"/>
      <c r="B65" s="54"/>
      <c r="C65" s="55" t="s">
        <v>390</v>
      </c>
      <c r="D65" s="56"/>
      <c r="E65" s="56"/>
      <c r="F65" s="17"/>
    </row>
    <row r="66" spans="1:6" ht="15.6">
      <c r="A66" s="113" t="s">
        <v>6</v>
      </c>
      <c r="B66" s="114" t="s">
        <v>0</v>
      </c>
      <c r="C66" s="115" t="s">
        <v>1</v>
      </c>
      <c r="D66" s="116" t="s">
        <v>2</v>
      </c>
      <c r="E66" s="116" t="s">
        <v>3</v>
      </c>
      <c r="F66" s="117" t="s">
        <v>4</v>
      </c>
    </row>
    <row r="67" spans="1:6">
      <c r="A67" s="80" t="s">
        <v>446</v>
      </c>
      <c r="B67" s="81">
        <v>1</v>
      </c>
      <c r="C67" s="78" t="str">
        <f>VLOOKUP(A67,'OVERZICHT NZA TECHNIEK'!A:C,2,0)</f>
        <v>Overkappingsruimte in kunststof per element</v>
      </c>
      <c r="D67" s="82">
        <f>VLOOKUP(A67,'OVERZICHT NZA TECHNIEK'!A:C,3,0)</f>
        <v>7.05</v>
      </c>
      <c r="E67" s="82">
        <f t="shared" ref="E67" si="6">PRODUCT(B67,D67)</f>
        <v>7.05</v>
      </c>
      <c r="F67" s="16"/>
    </row>
    <row r="68" spans="1:6">
      <c r="A68" s="14"/>
      <c r="B68" s="15"/>
      <c r="C68" s="14"/>
      <c r="D68" s="45"/>
      <c r="E68" s="45"/>
      <c r="F68" s="102">
        <f>SUM(E67)</f>
        <v>7.05</v>
      </c>
    </row>
    <row r="69" spans="1:6">
      <c r="A69" s="106"/>
      <c r="B69" s="93"/>
    </row>
    <row r="70" spans="1:6">
      <c r="A70" s="55"/>
      <c r="B70" s="70"/>
      <c r="C70" s="55" t="s">
        <v>391</v>
      </c>
      <c r="D70" s="103"/>
      <c r="E70" s="103"/>
      <c r="F70" s="104"/>
    </row>
    <row r="71" spans="1:6" ht="15">
      <c r="A71" s="118" t="s">
        <v>6</v>
      </c>
      <c r="B71" s="119" t="s">
        <v>0</v>
      </c>
      <c r="C71" s="115" t="s">
        <v>1</v>
      </c>
      <c r="D71" s="116" t="s">
        <v>2</v>
      </c>
      <c r="E71" s="116" t="s">
        <v>3</v>
      </c>
      <c r="F71" s="117" t="s">
        <v>4</v>
      </c>
    </row>
    <row r="72" spans="1:6" ht="15">
      <c r="A72" s="76" t="s">
        <v>447</v>
      </c>
      <c r="B72" s="81">
        <v>1</v>
      </c>
      <c r="C72" s="78" t="str">
        <f>VLOOKUP(A72,'OVERZICHT NZA TECHNIEK'!A:C,2,0)</f>
        <v>Volle plaat / metalen basisplaat ter versterking</v>
      </c>
      <c r="D72" s="79">
        <f>VLOOKUP(A72,'OVERZICHT NZA TECHNIEK'!A:C,3,0)</f>
        <v>261.92</v>
      </c>
      <c r="E72" s="79">
        <f t="shared" ref="E72" si="7">D72*B72</f>
        <v>261.92</v>
      </c>
      <c r="F72" s="14"/>
    </row>
    <row r="73" spans="1:6" ht="15">
      <c r="A73" s="120"/>
      <c r="B73" s="58"/>
      <c r="C73" s="121"/>
      <c r="D73" s="122"/>
      <c r="E73" s="122"/>
      <c r="F73" s="13">
        <f>+SUM(D72)</f>
        <v>261.92</v>
      </c>
    </row>
    <row r="74" spans="1:6">
      <c r="A74" s="110"/>
      <c r="B74" s="93"/>
      <c r="D74" s="11"/>
      <c r="E74" s="11"/>
      <c r="F74" s="12"/>
    </row>
    <row r="75" spans="1:6">
      <c r="A75" s="105"/>
      <c r="B75" s="70"/>
      <c r="C75" s="55" t="s">
        <v>392</v>
      </c>
      <c r="D75" s="104"/>
      <c r="E75" s="104"/>
      <c r="F75" s="55"/>
    </row>
    <row r="76" spans="1:6" ht="15">
      <c r="A76" s="40" t="s">
        <v>6</v>
      </c>
      <c r="B76" s="24" t="s">
        <v>0</v>
      </c>
      <c r="C76" s="3" t="s">
        <v>1</v>
      </c>
      <c r="D76" s="44" t="s">
        <v>2</v>
      </c>
      <c r="E76" s="44" t="s">
        <v>3</v>
      </c>
      <c r="F76" s="4" t="s">
        <v>4</v>
      </c>
    </row>
    <row r="77" spans="1:6" ht="15">
      <c r="A77" s="157" t="s">
        <v>448</v>
      </c>
      <c r="B77" s="77">
        <v>1</v>
      </c>
      <c r="C77" s="78" t="str">
        <f>VLOOKUP(A77,'OVERZICHT NZA TECHNIEK'!A:C,2,0)</f>
        <v>Metalen tuber versterking </v>
      </c>
      <c r="D77" s="79">
        <f>VLOOKUP(A77,'OVERZICHT NZA TECHNIEK'!A:C,3,0)</f>
        <v>100.83</v>
      </c>
      <c r="E77" s="79">
        <f t="shared" ref="E77" si="8">D77*B77</f>
        <v>100.83</v>
      </c>
      <c r="F77" s="14"/>
    </row>
    <row r="78" spans="1:6">
      <c r="A78" s="14"/>
      <c r="B78" s="93"/>
      <c r="C78" s="156"/>
      <c r="D78" s="45"/>
      <c r="E78" s="45"/>
      <c r="F78" s="13">
        <f>+SUM(D77)</f>
        <v>100.83</v>
      </c>
    </row>
  </sheetData>
  <pageMargins left="0.7" right="0.7" top="0.75" bottom="0.75" header="0.3" footer="0.3"/>
  <pageSetup paperSize="9" scale="90" orientation="landscape" r:id="rId1"/>
  <rowBreaks count="4" manualBreakCount="4">
    <brk id="17" max="16383" man="1"/>
    <brk id="34" max="16383" man="1"/>
    <brk id="51" max="5" man="1"/>
    <brk id="5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zoomScaleNormal="100" workbookViewId="0">
      <selection activeCell="M17" sqref="M17"/>
    </sheetView>
  </sheetViews>
  <sheetFormatPr defaultColWidth="8.77734375" defaultRowHeight="14.4"/>
  <cols>
    <col min="1" max="1" width="7.21875" style="22" bestFit="1" customWidth="1"/>
    <col min="2" max="2" width="7" style="18" customWidth="1"/>
    <col min="3" max="3" width="84.21875" style="12" customWidth="1"/>
    <col min="4" max="4" width="10.77734375" style="11" customWidth="1"/>
    <col min="5" max="5" width="10.21875" style="11" customWidth="1"/>
    <col min="6" max="6" width="14" style="11" customWidth="1"/>
    <col min="7" max="7" width="0.21875" style="12" customWidth="1"/>
    <col min="8" max="8" width="8.77734375" style="12" hidden="1" customWidth="1"/>
    <col min="9" max="16384" width="8.77734375" style="12"/>
  </cols>
  <sheetData>
    <row r="1" spans="1:10">
      <c r="A1" s="72"/>
      <c r="B1" s="70" t="s">
        <v>702</v>
      </c>
      <c r="C1" s="73" t="s">
        <v>711</v>
      </c>
      <c r="D1" s="74"/>
      <c r="E1" s="74"/>
      <c r="F1" s="63"/>
    </row>
    <row r="2" spans="1:10">
      <c r="A2" s="5" t="s">
        <v>6</v>
      </c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</row>
    <row r="3" spans="1:10">
      <c r="A3" s="80" t="s">
        <v>428</v>
      </c>
      <c r="B3" s="81">
        <v>2</v>
      </c>
      <c r="C3" s="78" t="str">
        <f>VLOOKUP(A3,'OVERZICHT NZA TECHNIEK'!A:C,2,0)</f>
        <v>Stonemodel </v>
      </c>
      <c r="D3" s="82">
        <f>VLOOKUP(A3,'OVERZICHT NZA TECHNIEK'!A:C,3,0)</f>
        <v>10.62</v>
      </c>
      <c r="E3" s="82">
        <f t="shared" ref="E3:E14" si="0">PRODUCT(B3,D3)</f>
        <v>21.24</v>
      </c>
      <c r="F3" s="16"/>
    </row>
    <row r="4" spans="1:10">
      <c r="A4" s="80" t="s">
        <v>429</v>
      </c>
      <c r="B4" s="81">
        <v>2</v>
      </c>
      <c r="C4" s="78" t="str">
        <f>VLOOKUP(A4,'OVERZICHT NZA TECHNIEK'!A:C,2,0)</f>
        <v>Individuele lepel kunststof Kunststof lepel, poeder/vloeistoflepel of lichtuithardende lepel voorzien van handvat of waswal </v>
      </c>
      <c r="D4" s="82">
        <f>VLOOKUP(A4,'OVERZICHT NZA TECHNIEK'!A:C,3,0)</f>
        <v>44.05</v>
      </c>
      <c r="E4" s="82">
        <f t="shared" si="0"/>
        <v>88.1</v>
      </c>
      <c r="F4" s="16"/>
    </row>
    <row r="5" spans="1:10">
      <c r="A5" s="80" t="s">
        <v>501</v>
      </c>
      <c r="B5" s="81">
        <v>2</v>
      </c>
      <c r="C5" s="78" t="str">
        <f>VLOOKUP(A5,'OVERZICHT NZA TECHNIEK'!A:C,2,0)</f>
        <v xml:space="preserve">Model uit individuele lepel; betand </v>
      </c>
      <c r="D5" s="82">
        <f>VLOOKUP(A5,'OVERZICHT NZA TECHNIEK'!A:C,3,0)</f>
        <v>17.71</v>
      </c>
      <c r="E5" s="82">
        <f t="shared" si="0"/>
        <v>35.42</v>
      </c>
      <c r="F5" s="16"/>
    </row>
    <row r="6" spans="1:10">
      <c r="A6" s="80" t="s">
        <v>431</v>
      </c>
      <c r="B6" s="81">
        <v>2</v>
      </c>
      <c r="C6" s="78" t="str">
        <f>VLOOKUP(A6,'OVERZICHT NZA TECHNIEK'!A:C,2,0)</f>
        <v>Beetplaat + waswal_x000B_</v>
      </c>
      <c r="D6" s="82">
        <f>VLOOKUP(A6,'OVERZICHT NZA TECHNIEK'!A:C,3,0)</f>
        <v>19.48</v>
      </c>
      <c r="E6" s="82">
        <f t="shared" si="0"/>
        <v>38.96</v>
      </c>
      <c r="F6" s="16"/>
    </row>
    <row r="7" spans="1:10">
      <c r="A7" s="80" t="s">
        <v>433</v>
      </c>
      <c r="B7" s="81">
        <v>2</v>
      </c>
      <c r="C7" s="78" t="str">
        <f>VLOOKUP(A7,'OVERZICHT NZA TECHNIEK'!A:C,2,0)</f>
        <v>Basisplaat voor opstelling </v>
      </c>
      <c r="D7" s="82">
        <f>VLOOKUP(A7,'OVERZICHT NZA TECHNIEK'!A:C,3,0)</f>
        <v>12.81</v>
      </c>
      <c r="E7" s="82">
        <f t="shared" si="0"/>
        <v>25.62</v>
      </c>
      <c r="F7" s="16"/>
    </row>
    <row r="8" spans="1:10">
      <c r="A8" s="80" t="s">
        <v>432</v>
      </c>
      <c r="B8" s="81">
        <v>1</v>
      </c>
      <c r="C8" s="78" t="str">
        <f>VLOOKUP(A8,'OVERZICHT NZA TECHNIEK'!A:C,2,0)</f>
        <v>Model monteren in middelwaard articulator, bijvoorbeeld Balance, Rational, Denatus, Condylator of vergelijkbaar type</v>
      </c>
      <c r="D8" s="82">
        <f>VLOOKUP(A8,'OVERZICHT NZA TECHNIEK'!A:C,3,0)</f>
        <v>21.17</v>
      </c>
      <c r="E8" s="82">
        <f t="shared" si="0"/>
        <v>21.17</v>
      </c>
      <c r="F8" s="16"/>
    </row>
    <row r="9" spans="1:10">
      <c r="A9" s="80" t="s">
        <v>434</v>
      </c>
      <c r="B9" s="81">
        <v>2</v>
      </c>
      <c r="C9" s="78" t="str">
        <f>VLOOKUP(A9,'OVERZICHT NZA TECHNIEK'!A:C,2,0)</f>
        <v>Opstellen volledige prothese </v>
      </c>
      <c r="D9" s="82">
        <f>VLOOKUP(A9,'OVERZICHT NZA TECHNIEK'!A:C,3,0)</f>
        <v>72.05</v>
      </c>
      <c r="E9" s="82">
        <f t="shared" si="0"/>
        <v>144.1</v>
      </c>
      <c r="F9" s="16"/>
    </row>
    <row r="10" spans="1:10">
      <c r="A10" s="80" t="s">
        <v>436</v>
      </c>
      <c r="B10" s="81">
        <v>2</v>
      </c>
      <c r="C10" s="78" t="str">
        <f>VLOOKUP(A10,'OVERZICHT NZA TECHNIEK'!A:C,2,0)</f>
        <v>Afmaken volledige prothese </v>
      </c>
      <c r="D10" s="82">
        <f>VLOOKUP(A10,'OVERZICHT NZA TECHNIEK'!A:C,3,0)</f>
        <v>77.63</v>
      </c>
      <c r="E10" s="82">
        <f t="shared" si="0"/>
        <v>155.26</v>
      </c>
      <c r="F10" s="16"/>
    </row>
    <row r="11" spans="1:10">
      <c r="A11" s="80" t="s">
        <v>437</v>
      </c>
      <c r="B11" s="81">
        <v>2</v>
      </c>
      <c r="C11" s="78" t="str">
        <f>VLOOKUP(A11,'OVERZICHT NZA TECHNIEK'!A:C,2,0)</f>
        <v>Reoccluderen + inslijpen per boven of onder, modellen na persen terugplaatsen  </v>
      </c>
      <c r="D11" s="82">
        <f>VLOOKUP(A11,'OVERZICHT NZA TECHNIEK'!A:C,3,0)</f>
        <v>26.34</v>
      </c>
      <c r="E11" s="82">
        <f t="shared" si="0"/>
        <v>52.68</v>
      </c>
      <c r="F11" s="16"/>
    </row>
    <row r="12" spans="1:10">
      <c r="A12" s="83" t="s">
        <v>438</v>
      </c>
      <c r="B12" s="81">
        <v>1</v>
      </c>
      <c r="C12" s="78" t="str">
        <f>VLOOKUP(A12,'OVERZICHT NZA TECHNIEK'!A:C,2,0)</f>
        <v>Arbo- en milieutoeslag </v>
      </c>
      <c r="D12" s="82">
        <f>VLOOKUP(A12,'OVERZICHT NZA TECHNIEK'!A:C,3,0)</f>
        <v>2.94</v>
      </c>
      <c r="E12" s="82">
        <f t="shared" si="0"/>
        <v>2.94</v>
      </c>
      <c r="F12" s="16"/>
    </row>
    <row r="13" spans="1:10">
      <c r="A13" s="80" t="s">
        <v>439</v>
      </c>
      <c r="B13" s="81">
        <v>2</v>
      </c>
      <c r="C13" s="78" t="str">
        <f>VLOOKUP(A13,'OVERZICHT NZA TECHNIEK'!A:C,2,0)</f>
        <v>Tanden (Kunststof front elementen sets (6st))</v>
      </c>
      <c r="D13" s="82">
        <f>VLOOKUP(A13,'OVERZICHT NZA TECHNIEK'!A:C,3,0)</f>
        <v>45.2</v>
      </c>
      <c r="E13" s="82">
        <f t="shared" si="0"/>
        <v>90.4</v>
      </c>
      <c r="F13" s="16"/>
    </row>
    <row r="14" spans="1:10">
      <c r="A14" s="80" t="s">
        <v>440</v>
      </c>
      <c r="B14" s="81">
        <v>2</v>
      </c>
      <c r="C14" s="78" t="str">
        <f>VLOOKUP(A14,'OVERZICHT NZA TECHNIEK'!A:C,2,0)</f>
        <v>Kiezen (Kunststof kiezen per set (8st))</v>
      </c>
      <c r="D14" s="82">
        <f>VLOOKUP(A14,'OVERZICHT NZA TECHNIEK'!A:C,3,0)</f>
        <v>31.05</v>
      </c>
      <c r="E14" s="82">
        <f t="shared" si="0"/>
        <v>62.1</v>
      </c>
      <c r="F14" s="16"/>
    </row>
    <row r="15" spans="1:10">
      <c r="A15" s="20"/>
      <c r="B15" s="15"/>
      <c r="C15" s="14"/>
      <c r="D15" s="16"/>
      <c r="E15" s="16"/>
      <c r="F15" s="13">
        <f>SUM(E3:F14)</f>
        <v>737.99</v>
      </c>
      <c r="H15" s="50" t="s">
        <v>371</v>
      </c>
      <c r="J15" s="11"/>
    </row>
    <row r="16" spans="1:10">
      <c r="A16" s="110"/>
      <c r="B16" s="93"/>
      <c r="C16" s="106"/>
      <c r="D16" s="98"/>
      <c r="E16" s="98"/>
      <c r="F16" s="92"/>
      <c r="H16" s="50"/>
    </row>
    <row r="17" spans="1:10">
      <c r="A17" s="72"/>
      <c r="B17" s="70" t="s">
        <v>700</v>
      </c>
      <c r="C17" s="73" t="s">
        <v>712</v>
      </c>
      <c r="D17" s="74"/>
      <c r="E17" s="74"/>
      <c r="F17" s="63"/>
    </row>
    <row r="18" spans="1:10">
      <c r="A18" s="5" t="s">
        <v>6</v>
      </c>
      <c r="B18" s="2" t="s">
        <v>0</v>
      </c>
      <c r="C18" s="3" t="s">
        <v>1</v>
      </c>
      <c r="D18" s="4" t="s">
        <v>2</v>
      </c>
      <c r="E18" s="4" t="s">
        <v>3</v>
      </c>
      <c r="F18" s="4" t="s">
        <v>4</v>
      </c>
    </row>
    <row r="19" spans="1:10">
      <c r="A19" s="80" t="s">
        <v>428</v>
      </c>
      <c r="B19" s="81">
        <v>2</v>
      </c>
      <c r="C19" s="78" t="str">
        <f>VLOOKUP(A19,'OVERZICHT NZA TECHNIEK'!A:C,2,0)</f>
        <v>Stonemodel </v>
      </c>
      <c r="D19" s="82">
        <f>VLOOKUP(A19,'OVERZICHT NZA TECHNIEK'!A:C,3,0)</f>
        <v>10.62</v>
      </c>
      <c r="E19" s="82">
        <f t="shared" ref="E19:E30" si="1">PRODUCT(B19,D19)</f>
        <v>21.24</v>
      </c>
      <c r="F19" s="16"/>
    </row>
    <row r="20" spans="1:10">
      <c r="A20" s="80" t="s">
        <v>429</v>
      </c>
      <c r="B20" s="81">
        <v>1</v>
      </c>
      <c r="C20" s="78" t="str">
        <f>VLOOKUP(A20,'OVERZICHT NZA TECHNIEK'!A:C,2,0)</f>
        <v>Individuele lepel kunststof Kunststof lepel, poeder/vloeistoflepel of lichtuithardende lepel voorzien van handvat of waswal </v>
      </c>
      <c r="D20" s="82">
        <f>VLOOKUP(A20,'OVERZICHT NZA TECHNIEK'!A:C,3,0)</f>
        <v>44.05</v>
      </c>
      <c r="E20" s="82">
        <f t="shared" si="1"/>
        <v>44.05</v>
      </c>
      <c r="F20" s="16"/>
    </row>
    <row r="21" spans="1:10">
      <c r="A21" s="80" t="s">
        <v>501</v>
      </c>
      <c r="B21" s="81">
        <v>1</v>
      </c>
      <c r="C21" s="78" t="str">
        <f>VLOOKUP(A21,'OVERZICHT NZA TECHNIEK'!A:C,2,0)</f>
        <v xml:space="preserve">Model uit individuele lepel; betand </v>
      </c>
      <c r="D21" s="82">
        <f>VLOOKUP(A21,'OVERZICHT NZA TECHNIEK'!A:C,3,0)</f>
        <v>17.71</v>
      </c>
      <c r="E21" s="82">
        <f t="shared" si="1"/>
        <v>17.71</v>
      </c>
      <c r="F21" s="16"/>
    </row>
    <row r="22" spans="1:10">
      <c r="A22" s="80" t="s">
        <v>431</v>
      </c>
      <c r="B22" s="81">
        <v>1</v>
      </c>
      <c r="C22" s="78" t="str">
        <f>VLOOKUP(A22,'OVERZICHT NZA TECHNIEK'!A:C,2,0)</f>
        <v>Beetplaat + waswal_x000B_</v>
      </c>
      <c r="D22" s="82">
        <f>VLOOKUP(A22,'OVERZICHT NZA TECHNIEK'!A:C,3,0)</f>
        <v>19.48</v>
      </c>
      <c r="E22" s="82">
        <f t="shared" si="1"/>
        <v>19.48</v>
      </c>
      <c r="F22" s="16"/>
    </row>
    <row r="23" spans="1:10">
      <c r="A23" s="80" t="s">
        <v>432</v>
      </c>
      <c r="B23" s="81">
        <v>1</v>
      </c>
      <c r="C23" s="78" t="str">
        <f>VLOOKUP(A23,'OVERZICHT NZA TECHNIEK'!A:C,2,0)</f>
        <v>Model monteren in middelwaard articulator, bijvoorbeeld Balance, Rational, Denatus, Condylator of vergelijkbaar type</v>
      </c>
      <c r="D23" s="82">
        <f>VLOOKUP(A23,'OVERZICHT NZA TECHNIEK'!A:C,3,0)</f>
        <v>21.17</v>
      </c>
      <c r="E23" s="82">
        <f t="shared" si="1"/>
        <v>21.17</v>
      </c>
      <c r="F23" s="16"/>
    </row>
    <row r="24" spans="1:10">
      <c r="A24" s="80" t="s">
        <v>433</v>
      </c>
      <c r="B24" s="81">
        <v>1</v>
      </c>
      <c r="C24" s="78" t="str">
        <f>VLOOKUP(A24,'OVERZICHT NZA TECHNIEK'!A:C,2,0)</f>
        <v>Basisplaat voor opstelling </v>
      </c>
      <c r="D24" s="82">
        <f>VLOOKUP(A24,'OVERZICHT NZA TECHNIEK'!A:C,3,0)</f>
        <v>12.81</v>
      </c>
      <c r="E24" s="82">
        <f t="shared" si="1"/>
        <v>12.81</v>
      </c>
      <c r="F24" s="16"/>
    </row>
    <row r="25" spans="1:10">
      <c r="A25" s="80" t="s">
        <v>434</v>
      </c>
      <c r="B25" s="81">
        <v>1</v>
      </c>
      <c r="C25" s="78" t="str">
        <f>VLOOKUP(A25,'OVERZICHT NZA TECHNIEK'!A:C,2,0)</f>
        <v>Opstellen volledige prothese </v>
      </c>
      <c r="D25" s="82">
        <f>VLOOKUP(A25,'OVERZICHT NZA TECHNIEK'!A:C,3,0)</f>
        <v>72.05</v>
      </c>
      <c r="E25" s="82">
        <f t="shared" si="1"/>
        <v>72.05</v>
      </c>
      <c r="F25" s="16"/>
    </row>
    <row r="26" spans="1:10">
      <c r="A26" s="80" t="s">
        <v>436</v>
      </c>
      <c r="B26" s="81">
        <v>1</v>
      </c>
      <c r="C26" s="78" t="str">
        <f>VLOOKUP(A26,'OVERZICHT NZA TECHNIEK'!A:C,2,0)</f>
        <v>Afmaken volledige prothese </v>
      </c>
      <c r="D26" s="82">
        <f>VLOOKUP(A26,'OVERZICHT NZA TECHNIEK'!A:C,3,0)</f>
        <v>77.63</v>
      </c>
      <c r="E26" s="82">
        <f t="shared" si="1"/>
        <v>77.63</v>
      </c>
      <c r="F26" s="16"/>
    </row>
    <row r="27" spans="1:10">
      <c r="A27" s="80" t="s">
        <v>437</v>
      </c>
      <c r="B27" s="81">
        <v>1</v>
      </c>
      <c r="C27" s="78" t="str">
        <f>VLOOKUP(A27,'OVERZICHT NZA TECHNIEK'!A:C,2,0)</f>
        <v>Reoccluderen + inslijpen per boven of onder, modellen na persen terugplaatsen  </v>
      </c>
      <c r="D27" s="82">
        <f>VLOOKUP(A27,'OVERZICHT NZA TECHNIEK'!A:C,3,0)</f>
        <v>26.34</v>
      </c>
      <c r="E27" s="82">
        <f t="shared" si="1"/>
        <v>26.34</v>
      </c>
      <c r="F27" s="16"/>
    </row>
    <row r="28" spans="1:10">
      <c r="A28" s="83" t="s">
        <v>438</v>
      </c>
      <c r="B28" s="81">
        <v>1</v>
      </c>
      <c r="C28" s="78" t="str">
        <f>VLOOKUP(A28,'OVERZICHT NZA TECHNIEK'!A:C,2,0)</f>
        <v>Arbo- en milieutoeslag </v>
      </c>
      <c r="D28" s="82">
        <f>VLOOKUP(A28,'OVERZICHT NZA TECHNIEK'!A:C,3,0)</f>
        <v>2.94</v>
      </c>
      <c r="E28" s="82">
        <f t="shared" si="1"/>
        <v>2.94</v>
      </c>
      <c r="F28" s="16"/>
    </row>
    <row r="29" spans="1:10">
      <c r="A29" s="80" t="s">
        <v>439</v>
      </c>
      <c r="B29" s="81">
        <v>1</v>
      </c>
      <c r="C29" s="78" t="str">
        <f>VLOOKUP(A29,'OVERZICHT NZA TECHNIEK'!A:C,2,0)</f>
        <v>Tanden (Kunststof front elementen sets (6st))</v>
      </c>
      <c r="D29" s="82">
        <f>VLOOKUP(A29,'OVERZICHT NZA TECHNIEK'!A:C,3,0)</f>
        <v>45.2</v>
      </c>
      <c r="E29" s="82">
        <f t="shared" si="1"/>
        <v>45.2</v>
      </c>
      <c r="F29" s="16"/>
    </row>
    <row r="30" spans="1:10">
      <c r="A30" s="80" t="s">
        <v>440</v>
      </c>
      <c r="B30" s="81">
        <v>1</v>
      </c>
      <c r="C30" s="78" t="str">
        <f>VLOOKUP(A30,'OVERZICHT NZA TECHNIEK'!A:C,2,0)</f>
        <v>Kiezen (Kunststof kiezen per set (8st))</v>
      </c>
      <c r="D30" s="82">
        <f>VLOOKUP(A30,'OVERZICHT NZA TECHNIEK'!A:C,3,0)</f>
        <v>31.05</v>
      </c>
      <c r="E30" s="82">
        <f t="shared" si="1"/>
        <v>31.05</v>
      </c>
      <c r="F30" s="16"/>
      <c r="H30" s="50" t="s">
        <v>371</v>
      </c>
    </row>
    <row r="31" spans="1:10">
      <c r="A31" s="20"/>
      <c r="B31" s="15"/>
      <c r="C31" s="14"/>
      <c r="D31" s="16"/>
      <c r="E31" s="16"/>
      <c r="F31" s="13">
        <f>SUM(E19:F30)</f>
        <v>391.66999999999996</v>
      </c>
      <c r="H31" s="50"/>
      <c r="J31" s="11"/>
    </row>
    <row r="32" spans="1:10">
      <c r="A32" s="110"/>
      <c r="B32" s="93"/>
      <c r="C32" s="106"/>
      <c r="D32" s="98"/>
      <c r="E32" s="98"/>
      <c r="F32" s="92"/>
    </row>
    <row r="33" spans="1:8">
      <c r="A33" s="75"/>
      <c r="B33" s="70" t="s">
        <v>701</v>
      </c>
      <c r="C33" s="73" t="s">
        <v>713</v>
      </c>
      <c r="D33" s="74"/>
      <c r="E33" s="74"/>
      <c r="F33" s="63"/>
    </row>
    <row r="34" spans="1:8">
      <c r="A34" s="5" t="s">
        <v>6</v>
      </c>
      <c r="B34" s="2" t="s">
        <v>0</v>
      </c>
      <c r="C34" s="3" t="s">
        <v>1</v>
      </c>
      <c r="D34" s="4" t="s">
        <v>2</v>
      </c>
      <c r="E34" s="4" t="s">
        <v>3</v>
      </c>
      <c r="F34" s="4" t="s">
        <v>4</v>
      </c>
    </row>
    <row r="35" spans="1:8">
      <c r="A35" s="80" t="s">
        <v>428</v>
      </c>
      <c r="B35" s="81">
        <v>2</v>
      </c>
      <c r="C35" s="78" t="str">
        <f>VLOOKUP(A35,'OVERZICHT NZA TECHNIEK'!A:C,2,0)</f>
        <v>Stonemodel </v>
      </c>
      <c r="D35" s="82">
        <f>VLOOKUP(A35,'OVERZICHT NZA TECHNIEK'!A:C,3,0)</f>
        <v>10.62</v>
      </c>
      <c r="E35" s="82">
        <f t="shared" ref="E35:E46" si="2">PRODUCT(B35,D35)</f>
        <v>21.24</v>
      </c>
      <c r="F35" s="16"/>
    </row>
    <row r="36" spans="1:8">
      <c r="A36" s="80" t="s">
        <v>429</v>
      </c>
      <c r="B36" s="81">
        <v>1</v>
      </c>
      <c r="C36" s="78" t="str">
        <f>VLOOKUP(A36,'OVERZICHT NZA TECHNIEK'!A:C,2,0)</f>
        <v>Individuele lepel kunststof Kunststof lepel, poeder/vloeistoflepel of lichtuithardende lepel voorzien van handvat of waswal </v>
      </c>
      <c r="D36" s="82">
        <f>VLOOKUP(A36,'OVERZICHT NZA TECHNIEK'!A:C,3,0)</f>
        <v>44.05</v>
      </c>
      <c r="E36" s="82">
        <f t="shared" si="2"/>
        <v>44.05</v>
      </c>
      <c r="F36" s="16"/>
    </row>
    <row r="37" spans="1:8">
      <c r="A37" s="80" t="s">
        <v>501</v>
      </c>
      <c r="B37" s="81">
        <v>1</v>
      </c>
      <c r="C37" s="78" t="str">
        <f>VLOOKUP(A37,'OVERZICHT NZA TECHNIEK'!A:C,2,0)</f>
        <v xml:space="preserve">Model uit individuele lepel; betand </v>
      </c>
      <c r="D37" s="82">
        <f>VLOOKUP(A37,'OVERZICHT NZA TECHNIEK'!A:C,3,0)</f>
        <v>17.71</v>
      </c>
      <c r="E37" s="82">
        <f t="shared" si="2"/>
        <v>17.71</v>
      </c>
      <c r="F37" s="16"/>
    </row>
    <row r="38" spans="1:8">
      <c r="A38" s="80" t="s">
        <v>431</v>
      </c>
      <c r="B38" s="81">
        <v>1</v>
      </c>
      <c r="C38" s="78" t="str">
        <f>VLOOKUP(A38,'OVERZICHT NZA TECHNIEK'!A:C,2,0)</f>
        <v>Beetplaat + waswal_x000B_</v>
      </c>
      <c r="D38" s="82">
        <f>VLOOKUP(A38,'OVERZICHT NZA TECHNIEK'!A:C,3,0)</f>
        <v>19.48</v>
      </c>
      <c r="E38" s="82">
        <f t="shared" si="2"/>
        <v>19.48</v>
      </c>
      <c r="F38" s="16"/>
    </row>
    <row r="39" spans="1:8">
      <c r="A39" s="80" t="s">
        <v>432</v>
      </c>
      <c r="B39" s="81">
        <v>1</v>
      </c>
      <c r="C39" s="78" t="str">
        <f>VLOOKUP(A39,'OVERZICHT NZA TECHNIEK'!A:C,2,0)</f>
        <v>Model monteren in middelwaard articulator, bijvoorbeeld Balance, Rational, Denatus, Condylator of vergelijkbaar type</v>
      </c>
      <c r="D39" s="82">
        <f>VLOOKUP(A39,'OVERZICHT NZA TECHNIEK'!A:C,3,0)</f>
        <v>21.17</v>
      </c>
      <c r="E39" s="82">
        <f t="shared" si="2"/>
        <v>21.17</v>
      </c>
      <c r="F39" s="16"/>
    </row>
    <row r="40" spans="1:8">
      <c r="A40" s="80" t="s">
        <v>433</v>
      </c>
      <c r="B40" s="81">
        <v>1</v>
      </c>
      <c r="C40" s="78" t="str">
        <f>VLOOKUP(A40,'OVERZICHT NZA TECHNIEK'!A:C,2,0)</f>
        <v>Basisplaat voor opstelling </v>
      </c>
      <c r="D40" s="82">
        <f>VLOOKUP(A40,'OVERZICHT NZA TECHNIEK'!A:C,3,0)</f>
        <v>12.81</v>
      </c>
      <c r="E40" s="82">
        <f t="shared" si="2"/>
        <v>12.81</v>
      </c>
      <c r="F40" s="16"/>
    </row>
    <row r="41" spans="1:8">
      <c r="A41" s="80" t="s">
        <v>434</v>
      </c>
      <c r="B41" s="81">
        <v>1</v>
      </c>
      <c r="C41" s="78" t="str">
        <f>VLOOKUP(A41,'OVERZICHT NZA TECHNIEK'!A:C,2,0)</f>
        <v>Opstellen volledige prothese </v>
      </c>
      <c r="D41" s="82">
        <f>VLOOKUP(A41,'OVERZICHT NZA TECHNIEK'!A:C,3,0)</f>
        <v>72.05</v>
      </c>
      <c r="E41" s="82">
        <f t="shared" si="2"/>
        <v>72.05</v>
      </c>
      <c r="F41" s="16"/>
    </row>
    <row r="42" spans="1:8">
      <c r="A42" s="80" t="s">
        <v>436</v>
      </c>
      <c r="B42" s="81">
        <v>1</v>
      </c>
      <c r="C42" s="78" t="str">
        <f>VLOOKUP(A42,'OVERZICHT NZA TECHNIEK'!A:C,2,0)</f>
        <v>Afmaken volledige prothese </v>
      </c>
      <c r="D42" s="82">
        <f>VLOOKUP(A42,'OVERZICHT NZA TECHNIEK'!A:C,3,0)</f>
        <v>77.63</v>
      </c>
      <c r="E42" s="82">
        <f t="shared" si="2"/>
        <v>77.63</v>
      </c>
      <c r="F42" s="16"/>
    </row>
    <row r="43" spans="1:8">
      <c r="A43" s="80" t="s">
        <v>437</v>
      </c>
      <c r="B43" s="81">
        <v>1</v>
      </c>
      <c r="C43" s="78" t="str">
        <f>VLOOKUP(A43,'OVERZICHT NZA TECHNIEK'!A:C,2,0)</f>
        <v>Reoccluderen + inslijpen per boven of onder, modellen na persen terugplaatsen  </v>
      </c>
      <c r="D43" s="82">
        <f>VLOOKUP(A43,'OVERZICHT NZA TECHNIEK'!A:C,3,0)</f>
        <v>26.34</v>
      </c>
      <c r="E43" s="82">
        <f t="shared" si="2"/>
        <v>26.34</v>
      </c>
      <c r="F43" s="16"/>
    </row>
    <row r="44" spans="1:8">
      <c r="A44" s="83" t="s">
        <v>438</v>
      </c>
      <c r="B44" s="81">
        <v>1</v>
      </c>
      <c r="C44" s="78" t="str">
        <f>VLOOKUP(A44,'OVERZICHT NZA TECHNIEK'!A:C,2,0)</f>
        <v>Arbo- en milieutoeslag </v>
      </c>
      <c r="D44" s="82">
        <f>VLOOKUP(A44,'OVERZICHT NZA TECHNIEK'!A:C,3,0)</f>
        <v>2.94</v>
      </c>
      <c r="E44" s="82">
        <f t="shared" si="2"/>
        <v>2.94</v>
      </c>
      <c r="F44" s="16"/>
    </row>
    <row r="45" spans="1:8">
      <c r="A45" s="80" t="s">
        <v>439</v>
      </c>
      <c r="B45" s="81">
        <v>1</v>
      </c>
      <c r="C45" s="78" t="str">
        <f>VLOOKUP(A45,'OVERZICHT NZA TECHNIEK'!A:C,2,0)</f>
        <v>Tanden (Kunststof front elementen sets (6st))</v>
      </c>
      <c r="D45" s="82">
        <f>VLOOKUP(A45,'OVERZICHT NZA TECHNIEK'!A:C,3,0)</f>
        <v>45.2</v>
      </c>
      <c r="E45" s="82">
        <f t="shared" si="2"/>
        <v>45.2</v>
      </c>
      <c r="F45" s="16"/>
      <c r="H45" s="50" t="s">
        <v>371</v>
      </c>
    </row>
    <row r="46" spans="1:8">
      <c r="A46" s="80" t="s">
        <v>440</v>
      </c>
      <c r="B46" s="81">
        <v>1</v>
      </c>
      <c r="C46" s="78" t="str">
        <f>VLOOKUP(A46,'OVERZICHT NZA TECHNIEK'!A:C,2,0)</f>
        <v>Kiezen (Kunststof kiezen per set (8st))</v>
      </c>
      <c r="D46" s="82">
        <f>VLOOKUP(A46,'OVERZICHT NZA TECHNIEK'!A:C,3,0)</f>
        <v>31.05</v>
      </c>
      <c r="E46" s="82">
        <f t="shared" si="2"/>
        <v>31.05</v>
      </c>
      <c r="F46" s="16"/>
      <c r="H46" s="50" t="s">
        <v>371</v>
      </c>
    </row>
    <row r="47" spans="1:8">
      <c r="A47" s="20"/>
      <c r="B47" s="15"/>
      <c r="C47" s="14"/>
      <c r="D47" s="16"/>
      <c r="E47" s="16"/>
      <c r="F47" s="13">
        <f>SUM(E35:F46)</f>
        <v>391.66999999999996</v>
      </c>
    </row>
    <row r="48" spans="1:8">
      <c r="A48" s="110"/>
      <c r="B48" s="93"/>
      <c r="C48" s="106"/>
      <c r="D48" s="98"/>
      <c r="E48" s="98"/>
      <c r="F48" s="92"/>
    </row>
    <row r="49" spans="1:10">
      <c r="A49" s="68"/>
      <c r="B49" s="70" t="s">
        <v>704</v>
      </c>
      <c r="C49" s="73" t="s">
        <v>708</v>
      </c>
      <c r="D49" s="74"/>
      <c r="E49" s="74"/>
      <c r="F49" s="63"/>
    </row>
    <row r="50" spans="1:10">
      <c r="A50" s="5" t="s">
        <v>6</v>
      </c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</row>
    <row r="51" spans="1:10">
      <c r="A51" s="80" t="s">
        <v>428</v>
      </c>
      <c r="B51" s="81">
        <v>2</v>
      </c>
      <c r="C51" s="78" t="str">
        <f>VLOOKUP(A51,'OVERZICHT NZA TECHNIEK'!A:C,2,0)</f>
        <v>Stonemodel </v>
      </c>
      <c r="D51" s="82">
        <f>VLOOKUP(A51,'OVERZICHT NZA TECHNIEK'!A:C,3,0)</f>
        <v>10.62</v>
      </c>
      <c r="E51" s="82">
        <f t="shared" ref="E51:E60" si="3">PRODUCT(B51,D51)</f>
        <v>21.24</v>
      </c>
      <c r="F51" s="16"/>
    </row>
    <row r="52" spans="1:10">
      <c r="A52" s="80" t="s">
        <v>432</v>
      </c>
      <c r="B52" s="81">
        <v>1</v>
      </c>
      <c r="C52" s="78" t="str">
        <f>VLOOKUP(A52,'OVERZICHT NZA TECHNIEK'!A:C,2,0)</f>
        <v>Model monteren in middelwaard articulator, bijvoorbeeld Balance, Rational, Denatus, Condylator of vergelijkbaar type</v>
      </c>
      <c r="D52" s="82">
        <f>VLOOKUP(A52,'OVERZICHT NZA TECHNIEK'!A:C,3,0)</f>
        <v>21.17</v>
      </c>
      <c r="E52" s="82">
        <f t="shared" si="3"/>
        <v>21.17</v>
      </c>
      <c r="F52" s="16"/>
    </row>
    <row r="53" spans="1:10">
      <c r="A53" s="80" t="s">
        <v>431</v>
      </c>
      <c r="B53" s="81">
        <v>2</v>
      </c>
      <c r="C53" s="78" t="str">
        <f>VLOOKUP(A53,'OVERZICHT NZA TECHNIEK'!A:C,2,0)</f>
        <v>Beetplaat + waswal_x000B_</v>
      </c>
      <c r="D53" s="82">
        <f>VLOOKUP(A53,'OVERZICHT NZA TECHNIEK'!A:C,3,0)</f>
        <v>19.48</v>
      </c>
      <c r="E53" s="82">
        <f t="shared" si="3"/>
        <v>38.96</v>
      </c>
      <c r="F53" s="16"/>
    </row>
    <row r="54" spans="1:10">
      <c r="A54" s="80" t="s">
        <v>433</v>
      </c>
      <c r="B54" s="81">
        <v>2</v>
      </c>
      <c r="C54" s="78" t="str">
        <f>VLOOKUP(A54,'OVERZICHT NZA TECHNIEK'!A:C,2,0)</f>
        <v>Basisplaat voor opstelling </v>
      </c>
      <c r="D54" s="82">
        <f>VLOOKUP(A54,'OVERZICHT NZA TECHNIEK'!A:C,3,0)</f>
        <v>12.81</v>
      </c>
      <c r="E54" s="82">
        <f t="shared" si="3"/>
        <v>25.62</v>
      </c>
      <c r="F54" s="16"/>
    </row>
    <row r="55" spans="1:10">
      <c r="A55" s="80" t="s">
        <v>434</v>
      </c>
      <c r="B55" s="81">
        <v>2</v>
      </c>
      <c r="C55" s="78" t="str">
        <f>VLOOKUP(A55,'OVERZICHT NZA TECHNIEK'!A:C,2,0)</f>
        <v>Opstellen volledige prothese </v>
      </c>
      <c r="D55" s="82">
        <f>VLOOKUP(A55,'OVERZICHT NZA TECHNIEK'!A:C,3,0)</f>
        <v>72.05</v>
      </c>
      <c r="E55" s="82">
        <f t="shared" si="3"/>
        <v>144.1</v>
      </c>
      <c r="F55" s="16"/>
    </row>
    <row r="56" spans="1:10">
      <c r="A56" s="80" t="s">
        <v>436</v>
      </c>
      <c r="B56" s="81">
        <v>2</v>
      </c>
      <c r="C56" s="78" t="str">
        <f>VLOOKUP(A56,'OVERZICHT NZA TECHNIEK'!A:C,2,0)</f>
        <v>Afmaken volledige prothese </v>
      </c>
      <c r="D56" s="82">
        <f>VLOOKUP(A56,'OVERZICHT NZA TECHNIEK'!A:C,3,0)</f>
        <v>77.63</v>
      </c>
      <c r="E56" s="82">
        <f t="shared" si="3"/>
        <v>155.26</v>
      </c>
      <c r="F56" s="16"/>
    </row>
    <row r="57" spans="1:10">
      <c r="A57" s="80" t="s">
        <v>437</v>
      </c>
      <c r="B57" s="81">
        <v>2</v>
      </c>
      <c r="C57" s="78" t="str">
        <f>VLOOKUP(A57,'OVERZICHT NZA TECHNIEK'!A:C,2,0)</f>
        <v>Reoccluderen + inslijpen per boven of onder, modellen na persen terugplaatsen  </v>
      </c>
      <c r="D57" s="82">
        <f>VLOOKUP(A57,'OVERZICHT NZA TECHNIEK'!A:C,3,0)</f>
        <v>26.34</v>
      </c>
      <c r="E57" s="82">
        <f t="shared" si="3"/>
        <v>52.68</v>
      </c>
      <c r="F57" s="16"/>
    </row>
    <row r="58" spans="1:10">
      <c r="A58" s="83" t="s">
        <v>438</v>
      </c>
      <c r="B58" s="81">
        <v>1</v>
      </c>
      <c r="C58" s="78" t="str">
        <f>VLOOKUP(A58,'OVERZICHT NZA TECHNIEK'!A:C,2,0)</f>
        <v>Arbo- en milieutoeslag </v>
      </c>
      <c r="D58" s="82">
        <f>VLOOKUP(A58,'OVERZICHT NZA TECHNIEK'!A:C,3,0)</f>
        <v>2.94</v>
      </c>
      <c r="E58" s="82">
        <f t="shared" si="3"/>
        <v>2.94</v>
      </c>
      <c r="F58" s="16"/>
    </row>
    <row r="59" spans="1:10">
      <c r="A59" s="80" t="s">
        <v>439</v>
      </c>
      <c r="B59" s="81">
        <v>2</v>
      </c>
      <c r="C59" s="78" t="str">
        <f>VLOOKUP(A59,'OVERZICHT NZA TECHNIEK'!A:C,2,0)</f>
        <v>Tanden (Kunststof front elementen sets (6st))</v>
      </c>
      <c r="D59" s="82">
        <f>VLOOKUP(A59,'OVERZICHT NZA TECHNIEK'!A:C,3,0)</f>
        <v>45.2</v>
      </c>
      <c r="E59" s="82">
        <f t="shared" si="3"/>
        <v>90.4</v>
      </c>
      <c r="F59" s="16"/>
    </row>
    <row r="60" spans="1:10">
      <c r="A60" s="80" t="s">
        <v>440</v>
      </c>
      <c r="B60" s="81">
        <v>2</v>
      </c>
      <c r="C60" s="78" t="str">
        <f>VLOOKUP(A60,'OVERZICHT NZA TECHNIEK'!A:C,2,0)</f>
        <v>Kiezen (Kunststof kiezen per set (8st))</v>
      </c>
      <c r="D60" s="82">
        <f>VLOOKUP(A60,'OVERZICHT NZA TECHNIEK'!A:C,3,0)</f>
        <v>31.05</v>
      </c>
      <c r="E60" s="82">
        <f t="shared" si="3"/>
        <v>62.1</v>
      </c>
      <c r="F60" s="16"/>
      <c r="H60" s="50" t="s">
        <v>371</v>
      </c>
    </row>
    <row r="61" spans="1:10">
      <c r="A61" s="20"/>
      <c r="F61" s="13">
        <f>SUM(E51:F60)</f>
        <v>614.47</v>
      </c>
      <c r="J61" s="11"/>
    </row>
    <row r="62" spans="1:10">
      <c r="A62" s="147"/>
      <c r="B62" s="151"/>
      <c r="C62" s="152"/>
      <c r="D62" s="153"/>
      <c r="E62" s="153"/>
      <c r="F62" s="92"/>
      <c r="J62" s="11"/>
    </row>
    <row r="63" spans="1:10">
      <c r="A63" s="68"/>
      <c r="B63" s="70" t="s">
        <v>705</v>
      </c>
      <c r="C63" s="73" t="s">
        <v>709</v>
      </c>
      <c r="D63" s="74"/>
      <c r="E63" s="74"/>
      <c r="F63" s="63"/>
    </row>
    <row r="64" spans="1:10">
      <c r="A64" s="5" t="s">
        <v>6</v>
      </c>
      <c r="B64" s="2" t="s">
        <v>0</v>
      </c>
      <c r="C64" s="3" t="s">
        <v>1</v>
      </c>
      <c r="D64" s="4" t="s">
        <v>2</v>
      </c>
      <c r="E64" s="4" t="s">
        <v>3</v>
      </c>
      <c r="F64" s="4" t="s">
        <v>4</v>
      </c>
    </row>
    <row r="65" spans="1:10">
      <c r="A65" s="80" t="s">
        <v>428</v>
      </c>
      <c r="B65" s="81">
        <v>2</v>
      </c>
      <c r="C65" s="78" t="str">
        <f>VLOOKUP(A65,'OVERZICHT NZA TECHNIEK'!A:C,2,0)</f>
        <v>Stonemodel </v>
      </c>
      <c r="D65" s="82">
        <f>VLOOKUP(A65,'OVERZICHT NZA TECHNIEK'!A:C,3,0)</f>
        <v>10.62</v>
      </c>
      <c r="E65" s="82">
        <f t="shared" ref="E65:E74" si="4">PRODUCT(B65,D65)</f>
        <v>21.24</v>
      </c>
      <c r="F65" s="16"/>
    </row>
    <row r="66" spans="1:10">
      <c r="A66" s="80" t="s">
        <v>432</v>
      </c>
      <c r="B66" s="81">
        <v>1</v>
      </c>
      <c r="C66" s="78" t="str">
        <f>VLOOKUP(A66,'OVERZICHT NZA TECHNIEK'!A:C,2,0)</f>
        <v>Model monteren in middelwaard articulator, bijvoorbeeld Balance, Rational, Denatus, Condylator of vergelijkbaar type</v>
      </c>
      <c r="D66" s="82">
        <f>VLOOKUP(A66,'OVERZICHT NZA TECHNIEK'!A:C,3,0)</f>
        <v>21.17</v>
      </c>
      <c r="E66" s="82">
        <f t="shared" si="4"/>
        <v>21.17</v>
      </c>
      <c r="F66" s="16"/>
    </row>
    <row r="67" spans="1:10">
      <c r="A67" s="80" t="s">
        <v>433</v>
      </c>
      <c r="B67" s="81">
        <v>1</v>
      </c>
      <c r="C67" s="78" t="str">
        <f>VLOOKUP(A67,'OVERZICHT NZA TECHNIEK'!A:C,2,0)</f>
        <v>Basisplaat voor opstelling </v>
      </c>
      <c r="D67" s="82">
        <f>VLOOKUP(A67,'OVERZICHT NZA TECHNIEK'!A:C,3,0)</f>
        <v>12.81</v>
      </c>
      <c r="E67" s="82">
        <f t="shared" si="4"/>
        <v>12.81</v>
      </c>
      <c r="F67" s="16"/>
    </row>
    <row r="68" spans="1:10">
      <c r="A68" s="80" t="s">
        <v>431</v>
      </c>
      <c r="B68" s="81">
        <v>1</v>
      </c>
      <c r="C68" s="78" t="str">
        <f>VLOOKUP(A68,'OVERZICHT NZA TECHNIEK'!A:C,2,0)</f>
        <v>Beetplaat + waswal_x000B_</v>
      </c>
      <c r="D68" s="82">
        <f>VLOOKUP(A68,'OVERZICHT NZA TECHNIEK'!A:C,3,0)</f>
        <v>19.48</v>
      </c>
      <c r="E68" s="82">
        <f t="shared" si="4"/>
        <v>19.48</v>
      </c>
      <c r="F68" s="16"/>
    </row>
    <row r="69" spans="1:10">
      <c r="A69" s="80" t="s">
        <v>434</v>
      </c>
      <c r="B69" s="81">
        <v>1</v>
      </c>
      <c r="C69" s="78" t="str">
        <f>VLOOKUP(A69,'OVERZICHT NZA TECHNIEK'!A:C,2,0)</f>
        <v>Opstellen volledige prothese </v>
      </c>
      <c r="D69" s="82">
        <f>VLOOKUP(A69,'OVERZICHT NZA TECHNIEK'!A:C,3,0)</f>
        <v>72.05</v>
      </c>
      <c r="E69" s="82">
        <f t="shared" si="4"/>
        <v>72.05</v>
      </c>
      <c r="F69" s="16"/>
    </row>
    <row r="70" spans="1:10">
      <c r="A70" s="80" t="s">
        <v>436</v>
      </c>
      <c r="B70" s="81">
        <v>1</v>
      </c>
      <c r="C70" s="78" t="str">
        <f>VLOOKUP(A70,'OVERZICHT NZA TECHNIEK'!A:C,2,0)</f>
        <v>Afmaken volledige prothese </v>
      </c>
      <c r="D70" s="82">
        <f>VLOOKUP(A70,'OVERZICHT NZA TECHNIEK'!A:C,3,0)</f>
        <v>77.63</v>
      </c>
      <c r="E70" s="82">
        <f t="shared" si="4"/>
        <v>77.63</v>
      </c>
      <c r="F70" s="16"/>
    </row>
    <row r="71" spans="1:10">
      <c r="A71" s="80" t="s">
        <v>437</v>
      </c>
      <c r="B71" s="81">
        <v>1</v>
      </c>
      <c r="C71" s="78" t="str">
        <f>VLOOKUP(A71,'OVERZICHT NZA TECHNIEK'!A:C,2,0)</f>
        <v>Reoccluderen + inslijpen per boven of onder, modellen na persen terugplaatsen  </v>
      </c>
      <c r="D71" s="82">
        <f>VLOOKUP(A71,'OVERZICHT NZA TECHNIEK'!A:C,3,0)</f>
        <v>26.34</v>
      </c>
      <c r="E71" s="82">
        <f t="shared" si="4"/>
        <v>26.34</v>
      </c>
      <c r="F71" s="16"/>
    </row>
    <row r="72" spans="1:10">
      <c r="A72" s="83" t="s">
        <v>438</v>
      </c>
      <c r="B72" s="81">
        <v>1</v>
      </c>
      <c r="C72" s="78" t="str">
        <f>VLOOKUP(A72,'OVERZICHT NZA TECHNIEK'!A:C,2,0)</f>
        <v>Arbo- en milieutoeslag </v>
      </c>
      <c r="D72" s="82">
        <f>VLOOKUP(A72,'OVERZICHT NZA TECHNIEK'!A:C,3,0)</f>
        <v>2.94</v>
      </c>
      <c r="E72" s="82">
        <f t="shared" si="4"/>
        <v>2.94</v>
      </c>
      <c r="F72" s="16"/>
    </row>
    <row r="73" spans="1:10">
      <c r="A73" s="80" t="s">
        <v>439</v>
      </c>
      <c r="B73" s="81">
        <v>1</v>
      </c>
      <c r="C73" s="78" t="str">
        <f>VLOOKUP(A73,'OVERZICHT NZA TECHNIEK'!A:C,2,0)</f>
        <v>Tanden (Kunststof front elementen sets (6st))</v>
      </c>
      <c r="D73" s="82">
        <f>VLOOKUP(A73,'OVERZICHT NZA TECHNIEK'!A:C,3,0)</f>
        <v>45.2</v>
      </c>
      <c r="E73" s="82">
        <f t="shared" si="4"/>
        <v>45.2</v>
      </c>
      <c r="F73" s="16"/>
    </row>
    <row r="74" spans="1:10">
      <c r="A74" s="80" t="s">
        <v>440</v>
      </c>
      <c r="B74" s="81">
        <v>1</v>
      </c>
      <c r="C74" s="78" t="str">
        <f>VLOOKUP(A74,'OVERZICHT NZA TECHNIEK'!A:C,2,0)</f>
        <v>Kiezen (Kunststof kiezen per set (8st))</v>
      </c>
      <c r="D74" s="82">
        <f>VLOOKUP(A74,'OVERZICHT NZA TECHNIEK'!A:C,3,0)</f>
        <v>31.05</v>
      </c>
      <c r="E74" s="82">
        <f t="shared" si="4"/>
        <v>31.05</v>
      </c>
      <c r="F74" s="16"/>
      <c r="H74" s="50" t="s">
        <v>371</v>
      </c>
    </row>
    <row r="75" spans="1:10">
      <c r="A75" s="57"/>
      <c r="B75" s="58"/>
      <c r="C75" s="59"/>
      <c r="D75" s="49"/>
      <c r="E75" s="49"/>
      <c r="F75" s="13">
        <f>SUM(E65:F74)</f>
        <v>329.91</v>
      </c>
      <c r="H75" s="50"/>
    </row>
    <row r="76" spans="1:10">
      <c r="A76" s="147"/>
      <c r="B76" s="89"/>
      <c r="C76" s="100"/>
      <c r="D76" s="92"/>
      <c r="E76" s="92"/>
      <c r="F76" s="98"/>
      <c r="J76" s="11"/>
    </row>
    <row r="77" spans="1:10">
      <c r="A77" s="75"/>
      <c r="B77" s="70" t="s">
        <v>705</v>
      </c>
      <c r="C77" s="73" t="s">
        <v>710</v>
      </c>
      <c r="D77" s="74"/>
      <c r="E77" s="74"/>
      <c r="F77" s="63"/>
    </row>
    <row r="78" spans="1:10">
      <c r="A78" s="5" t="s">
        <v>428</v>
      </c>
      <c r="B78" s="2" t="s">
        <v>0</v>
      </c>
      <c r="C78" s="3" t="s">
        <v>1</v>
      </c>
      <c r="D78" s="4" t="s">
        <v>2</v>
      </c>
      <c r="E78" s="4" t="s">
        <v>3</v>
      </c>
      <c r="F78" s="4" t="s">
        <v>4</v>
      </c>
    </row>
    <row r="79" spans="1:10">
      <c r="A79" s="80" t="s">
        <v>428</v>
      </c>
      <c r="B79" s="81">
        <v>2</v>
      </c>
      <c r="C79" s="78" t="str">
        <f>VLOOKUP(A79,'OVERZICHT NZA TECHNIEK'!A:C,2,0)</f>
        <v>Stonemodel </v>
      </c>
      <c r="D79" s="82">
        <f>VLOOKUP(A79,'OVERZICHT NZA TECHNIEK'!A:C,3,0)</f>
        <v>10.62</v>
      </c>
      <c r="E79" s="82">
        <f t="shared" ref="E79:E88" si="5">PRODUCT(B79,D79)</f>
        <v>21.24</v>
      </c>
      <c r="F79" s="16"/>
    </row>
    <row r="80" spans="1:10">
      <c r="A80" s="80" t="s">
        <v>432</v>
      </c>
      <c r="B80" s="81">
        <v>1</v>
      </c>
      <c r="C80" s="78" t="str">
        <f>VLOOKUP(A80,'OVERZICHT NZA TECHNIEK'!A:C,2,0)</f>
        <v>Model monteren in middelwaard articulator, bijvoorbeeld Balance, Rational, Denatus, Condylator of vergelijkbaar type</v>
      </c>
      <c r="D80" s="82">
        <f>VLOOKUP(A80,'OVERZICHT NZA TECHNIEK'!A:C,3,0)</f>
        <v>21.17</v>
      </c>
      <c r="E80" s="82">
        <f t="shared" si="5"/>
        <v>21.17</v>
      </c>
      <c r="F80" s="16"/>
    </row>
    <row r="81" spans="1:8">
      <c r="A81" s="80" t="s">
        <v>431</v>
      </c>
      <c r="B81" s="81">
        <v>1</v>
      </c>
      <c r="C81" s="78" t="str">
        <f>VLOOKUP(A81,'OVERZICHT NZA TECHNIEK'!A:C,2,0)</f>
        <v>Beetplaat + waswal_x000B_</v>
      </c>
      <c r="D81" s="82">
        <f>VLOOKUP(A81,'OVERZICHT NZA TECHNIEK'!A:C,3,0)</f>
        <v>19.48</v>
      </c>
      <c r="E81" s="82">
        <f t="shared" si="5"/>
        <v>19.48</v>
      </c>
      <c r="F81" s="16"/>
    </row>
    <row r="82" spans="1:8">
      <c r="A82" s="80" t="s">
        <v>433</v>
      </c>
      <c r="B82" s="81">
        <v>1</v>
      </c>
      <c r="C82" s="78" t="str">
        <f>VLOOKUP(A82,'OVERZICHT NZA TECHNIEK'!A:C,2,0)</f>
        <v>Basisplaat voor opstelling </v>
      </c>
      <c r="D82" s="82">
        <f>VLOOKUP(A82,'OVERZICHT NZA TECHNIEK'!A:C,3,0)</f>
        <v>12.81</v>
      </c>
      <c r="E82" s="82">
        <f t="shared" si="5"/>
        <v>12.81</v>
      </c>
      <c r="F82" s="16"/>
    </row>
    <row r="83" spans="1:8">
      <c r="A83" s="80" t="s">
        <v>434</v>
      </c>
      <c r="B83" s="81">
        <v>1</v>
      </c>
      <c r="C83" s="78" t="str">
        <f>VLOOKUP(A83,'OVERZICHT NZA TECHNIEK'!A:C,2,0)</f>
        <v>Opstellen volledige prothese </v>
      </c>
      <c r="D83" s="82">
        <f>VLOOKUP(A83,'OVERZICHT NZA TECHNIEK'!A:C,3,0)</f>
        <v>72.05</v>
      </c>
      <c r="E83" s="82">
        <f t="shared" si="5"/>
        <v>72.05</v>
      </c>
      <c r="F83" s="16"/>
    </row>
    <row r="84" spans="1:8">
      <c r="A84" s="80" t="s">
        <v>436</v>
      </c>
      <c r="B84" s="81">
        <v>1</v>
      </c>
      <c r="C84" s="78" t="str">
        <f>VLOOKUP(A84,'OVERZICHT NZA TECHNIEK'!A:C,2,0)</f>
        <v>Afmaken volledige prothese </v>
      </c>
      <c r="D84" s="82">
        <f>VLOOKUP(A84,'OVERZICHT NZA TECHNIEK'!A:C,3,0)</f>
        <v>77.63</v>
      </c>
      <c r="E84" s="82">
        <f t="shared" si="5"/>
        <v>77.63</v>
      </c>
      <c r="F84" s="16"/>
    </row>
    <row r="85" spans="1:8">
      <c r="A85" s="80" t="s">
        <v>437</v>
      </c>
      <c r="B85" s="81">
        <v>1</v>
      </c>
      <c r="C85" s="78" t="str">
        <f>VLOOKUP(A85,'OVERZICHT NZA TECHNIEK'!A:C,2,0)</f>
        <v>Reoccluderen + inslijpen per boven of onder, modellen na persen terugplaatsen  </v>
      </c>
      <c r="D85" s="82">
        <f>VLOOKUP(A85,'OVERZICHT NZA TECHNIEK'!A:C,3,0)</f>
        <v>26.34</v>
      </c>
      <c r="E85" s="82">
        <f t="shared" si="5"/>
        <v>26.34</v>
      </c>
      <c r="F85" s="16"/>
    </row>
    <row r="86" spans="1:8">
      <c r="A86" s="83" t="s">
        <v>438</v>
      </c>
      <c r="B86" s="81">
        <v>1</v>
      </c>
      <c r="C86" s="78" t="str">
        <f>VLOOKUP(A86,'OVERZICHT NZA TECHNIEK'!A:C,2,0)</f>
        <v>Arbo- en milieutoeslag </v>
      </c>
      <c r="D86" s="82">
        <f>VLOOKUP(A86,'OVERZICHT NZA TECHNIEK'!A:C,3,0)</f>
        <v>2.94</v>
      </c>
      <c r="E86" s="82">
        <f t="shared" si="5"/>
        <v>2.94</v>
      </c>
      <c r="F86" s="16"/>
    </row>
    <row r="87" spans="1:8">
      <c r="A87" s="80" t="s">
        <v>439</v>
      </c>
      <c r="B87" s="81">
        <v>1</v>
      </c>
      <c r="C87" s="78" t="str">
        <f>VLOOKUP(A87,'OVERZICHT NZA TECHNIEK'!A:C,2,0)</f>
        <v>Tanden (Kunststof front elementen sets (6st))</v>
      </c>
      <c r="D87" s="82">
        <f>VLOOKUP(A87,'OVERZICHT NZA TECHNIEK'!A:C,3,0)</f>
        <v>45.2</v>
      </c>
      <c r="E87" s="82">
        <f t="shared" si="5"/>
        <v>45.2</v>
      </c>
      <c r="F87" s="16"/>
    </row>
    <row r="88" spans="1:8">
      <c r="A88" s="80" t="s">
        <v>440</v>
      </c>
      <c r="B88" s="81">
        <v>1</v>
      </c>
      <c r="C88" s="78" t="str">
        <f>VLOOKUP(A88,'OVERZICHT NZA TECHNIEK'!A:C,2,0)</f>
        <v>Kiezen (Kunststof kiezen per set (8st))</v>
      </c>
      <c r="D88" s="82">
        <f>VLOOKUP(A88,'OVERZICHT NZA TECHNIEK'!A:C,3,0)</f>
        <v>31.05</v>
      </c>
      <c r="E88" s="82">
        <f t="shared" si="5"/>
        <v>31.05</v>
      </c>
      <c r="F88" s="16"/>
      <c r="H88" s="50" t="s">
        <v>371</v>
      </c>
    </row>
    <row r="89" spans="1:8">
      <c r="A89" s="20"/>
      <c r="B89" s="15"/>
      <c r="C89" s="14"/>
      <c r="D89" s="16"/>
      <c r="E89" s="16"/>
      <c r="F89" s="13">
        <f>SUM(E79:F88)</f>
        <v>329.91</v>
      </c>
    </row>
    <row r="90" spans="1:8">
      <c r="A90" s="110"/>
      <c r="B90" s="93"/>
      <c r="C90" s="90"/>
      <c r="D90" s="92"/>
      <c r="E90" s="92"/>
      <c r="F90" s="92"/>
    </row>
    <row r="91" spans="1:8">
      <c r="A91" s="68"/>
      <c r="B91" s="70"/>
      <c r="C91" s="73" t="s">
        <v>383</v>
      </c>
      <c r="D91" s="74"/>
      <c r="E91" s="74"/>
      <c r="F91" s="63"/>
    </row>
    <row r="92" spans="1:8">
      <c r="A92" s="5" t="s">
        <v>6</v>
      </c>
      <c r="B92" s="2" t="s">
        <v>0</v>
      </c>
      <c r="C92" s="3" t="s">
        <v>1</v>
      </c>
      <c r="D92" s="4" t="s">
        <v>2</v>
      </c>
      <c r="E92" s="4" t="s">
        <v>3</v>
      </c>
      <c r="F92" s="4" t="s">
        <v>4</v>
      </c>
    </row>
    <row r="93" spans="1:8">
      <c r="A93" s="80" t="s">
        <v>511</v>
      </c>
      <c r="B93" s="81">
        <v>1</v>
      </c>
      <c r="C93" s="78" t="str">
        <f>VLOOKUP(A93,'OVERZICHT NZA TECHNIEK'!A:C,2,0)</f>
        <v>Immediaat per element (tot maximaal 6 elementen per kaak)</v>
      </c>
      <c r="D93" s="82">
        <f>VLOOKUP(A93,'OVERZICHT NZA TECHNIEK'!A:C,3,0)</f>
        <v>7.29</v>
      </c>
      <c r="E93" s="82">
        <f t="shared" ref="E93" si="6">PRODUCT(B93,D93)</f>
        <v>7.29</v>
      </c>
      <c r="F93" s="16"/>
    </row>
    <row r="94" spans="1:8">
      <c r="A94" s="20"/>
      <c r="B94" s="15"/>
      <c r="C94" s="14"/>
      <c r="D94" s="16"/>
      <c r="E94" s="16"/>
      <c r="F94" s="13">
        <f>SUM(E93)</f>
        <v>7.29</v>
      </c>
    </row>
    <row r="95" spans="1:8">
      <c r="F95" s="12"/>
    </row>
  </sheetData>
  <pageMargins left="0.7" right="0.7" top="0.75" bottom="0.75" header="0.3" footer="0.3"/>
  <pageSetup paperSize="9" scale="80" orientation="landscape" r:id="rId1"/>
  <rowBreaks count="4" manualBreakCount="4">
    <brk id="16" max="16383" man="1"/>
    <brk id="31" max="16383" man="1"/>
    <brk id="60" max="16383" man="1"/>
    <brk id="75" max="16383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4"/>
  <sheetViews>
    <sheetView zoomScaleNormal="100" workbookViewId="0">
      <selection activeCell="K130" sqref="K130"/>
    </sheetView>
  </sheetViews>
  <sheetFormatPr defaultColWidth="8.77734375" defaultRowHeight="14.4"/>
  <cols>
    <col min="1" max="1" width="6.77734375" style="22" customWidth="1"/>
    <col min="2" max="2" width="7" style="18" customWidth="1"/>
    <col min="3" max="3" width="94.21875" style="12" customWidth="1"/>
    <col min="4" max="4" width="11.21875" style="43" customWidth="1"/>
    <col min="5" max="5" width="10.44140625" style="43" customWidth="1"/>
    <col min="6" max="6" width="10.77734375" style="11" customWidth="1"/>
    <col min="7" max="7" width="8.77734375" style="12"/>
    <col min="8" max="8" width="11.21875" style="12" customWidth="1"/>
    <col min="9" max="16384" width="8.77734375" style="12"/>
  </cols>
  <sheetData>
    <row r="1" spans="1:8">
      <c r="A1" s="19"/>
      <c r="B1" s="70" t="s">
        <v>716</v>
      </c>
      <c r="C1" s="55" t="s">
        <v>405</v>
      </c>
      <c r="D1" s="56"/>
      <c r="E1" s="56"/>
      <c r="F1" s="17"/>
      <c r="H1" s="132" t="s">
        <v>691</v>
      </c>
    </row>
    <row r="2" spans="1:8">
      <c r="A2" s="5" t="s">
        <v>6</v>
      </c>
      <c r="B2" s="2" t="s">
        <v>0</v>
      </c>
      <c r="C2" s="3" t="s">
        <v>1</v>
      </c>
      <c r="D2" s="44" t="s">
        <v>2</v>
      </c>
      <c r="E2" s="44" t="s">
        <v>3</v>
      </c>
      <c r="F2" s="4" t="s">
        <v>4</v>
      </c>
      <c r="H2" s="134">
        <v>2</v>
      </c>
    </row>
    <row r="3" spans="1:8">
      <c r="A3" s="80" t="s">
        <v>428</v>
      </c>
      <c r="B3" s="81">
        <v>2</v>
      </c>
      <c r="C3" s="78" t="str">
        <f>VLOOKUP(A3,'OVERZICHT NZA TECHNIEK'!A:C,2,0)</f>
        <v>Stonemodel </v>
      </c>
      <c r="D3" s="79">
        <f>VLOOKUP(A3,'OVERZICHT NZA TECHNIEK'!A:C,3,0)</f>
        <v>10.62</v>
      </c>
      <c r="E3" s="79">
        <f t="shared" ref="E3:E25" si="0">PRODUCT(B3,D3)</f>
        <v>21.24</v>
      </c>
      <c r="F3" s="16"/>
    </row>
    <row r="4" spans="1:8">
      <c r="A4" s="80" t="s">
        <v>429</v>
      </c>
      <c r="B4" s="81">
        <v>1</v>
      </c>
      <c r="C4" s="78" t="str">
        <f>VLOOKUP(A4,'OVERZICHT NZA TECHNIEK'!A:C,2,0)</f>
        <v>Individuele lepel kunststof Kunststof lepel, poeder/vloeistoflepel of lichtuithardende lepel voorzien van handvat of waswal </v>
      </c>
      <c r="D4" s="79">
        <f>VLOOKUP(A4,'OVERZICHT NZA TECHNIEK'!A:C,3,0)</f>
        <v>44.05</v>
      </c>
      <c r="E4" s="79">
        <f t="shared" si="0"/>
        <v>44.05</v>
      </c>
      <c r="F4" s="16"/>
    </row>
    <row r="5" spans="1:8">
      <c r="A5" s="80" t="s">
        <v>430</v>
      </c>
      <c r="B5" s="81">
        <v>1</v>
      </c>
      <c r="C5" s="78" t="str">
        <f>VLOOKUP(A5,'OVERZICHT NZA TECHNIEK'!A:C,2,0)</f>
        <v xml:space="preserve">Model uit individuele lepel; onbetand </v>
      </c>
      <c r="D5" s="79">
        <f>VLOOKUP(A5,'OVERZICHT NZA TECHNIEK'!A:C,3,0)</f>
        <v>13.13</v>
      </c>
      <c r="E5" s="79">
        <f t="shared" si="0"/>
        <v>13.13</v>
      </c>
      <c r="F5" s="16"/>
    </row>
    <row r="6" spans="1:8">
      <c r="A6" s="80" t="s">
        <v>649</v>
      </c>
      <c r="B6" s="81">
        <v>1</v>
      </c>
      <c r="C6" s="78" t="str">
        <f>VLOOKUP(A6,'OVERZICHT NZA TECHNIEK'!A:C,2,0)</f>
        <v>Kunstharslepel ten behoeve van implantaat</v>
      </c>
      <c r="D6" s="79">
        <f>VLOOKUP(A6,'OVERZICHT NZA TECHNIEK'!A:C,3,0)</f>
        <v>58.26</v>
      </c>
      <c r="E6" s="79">
        <f t="shared" si="0"/>
        <v>58.26</v>
      </c>
      <c r="F6" s="16"/>
    </row>
    <row r="7" spans="1:8">
      <c r="A7" s="80" t="s">
        <v>652</v>
      </c>
      <c r="B7" s="81">
        <f>$H$2</f>
        <v>2</v>
      </c>
      <c r="C7" s="78" t="str">
        <f>VLOOKUP(A7,'OVERZICHT NZA TECHNIEK'!A:C,2,0)</f>
        <v xml:space="preserve">Hulpdelen plaatsen in afdruk, per stuk </v>
      </c>
      <c r="D7" s="79">
        <f>VLOOKUP(A7,'OVERZICHT NZA TECHNIEK'!A:C,3,0)</f>
        <v>8.17</v>
      </c>
      <c r="E7" s="79">
        <f t="shared" si="0"/>
        <v>16.34</v>
      </c>
      <c r="F7" s="16"/>
    </row>
    <row r="8" spans="1:8">
      <c r="A8" s="83" t="s">
        <v>673</v>
      </c>
      <c r="B8" s="81">
        <f>$H$2</f>
        <v>2</v>
      </c>
      <c r="C8" s="78" t="str">
        <f>VLOOKUP(A8,'OVERZICHT NZA TECHNIEK'!A:C,2,0)</f>
        <v>Modelanaloog (drukknop)</v>
      </c>
      <c r="D8" s="79">
        <f>VLOOKUP(A8,'OVERZICHT NZA TECHNIEK'!A:C,3,0)</f>
        <v>19.3</v>
      </c>
      <c r="E8" s="79">
        <f t="shared" si="0"/>
        <v>38.6</v>
      </c>
      <c r="F8" s="16"/>
    </row>
    <row r="9" spans="1:8">
      <c r="A9" s="80" t="s">
        <v>654</v>
      </c>
      <c r="B9" s="81">
        <v>1</v>
      </c>
      <c r="C9" s="78" t="str">
        <f>VLOOKUP(A9,'OVERZICHT NZA TECHNIEK'!A:C,2,0)</f>
        <v>Stonemodel uit kunststof implantaat lepel_x000B_</v>
      </c>
      <c r="D9" s="79">
        <f>VLOOKUP(A9,'OVERZICHT NZA TECHNIEK'!A:C,3,0)</f>
        <v>23.03</v>
      </c>
      <c r="E9" s="79">
        <f t="shared" si="0"/>
        <v>23.03</v>
      </c>
      <c r="F9" s="16"/>
    </row>
    <row r="10" spans="1:8">
      <c r="A10" s="80" t="s">
        <v>489</v>
      </c>
      <c r="B10" s="81">
        <v>1</v>
      </c>
      <c r="C10" s="78" t="str">
        <f>VLOOKUP(A10,'OVERZICHT NZA TECHNIEK'!A:C,2,0)</f>
        <v>Precisie duplicaatmodel (uit siliconen) </v>
      </c>
      <c r="D10" s="79">
        <f>VLOOKUP(A10,'OVERZICHT NZA TECHNIEK'!A:C,3,0)</f>
        <v>43.15</v>
      </c>
      <c r="E10" s="79">
        <f t="shared" si="0"/>
        <v>43.15</v>
      </c>
      <c r="F10" s="16"/>
    </row>
    <row r="11" spans="1:8">
      <c r="A11" s="80" t="s">
        <v>431</v>
      </c>
      <c r="B11" s="81">
        <v>2</v>
      </c>
      <c r="C11" s="78" t="str">
        <f>VLOOKUP(A11,'OVERZICHT NZA TECHNIEK'!A:C,2,0)</f>
        <v>Beetplaat + waswal_x000B_</v>
      </c>
      <c r="D11" s="79">
        <f>VLOOKUP(A11,'OVERZICHT NZA TECHNIEK'!A:C,3,0)</f>
        <v>19.48</v>
      </c>
      <c r="E11" s="79">
        <f t="shared" si="0"/>
        <v>38.96</v>
      </c>
      <c r="F11" s="16"/>
    </row>
    <row r="12" spans="1:8">
      <c r="A12" s="80" t="s">
        <v>432</v>
      </c>
      <c r="B12" s="81">
        <v>1</v>
      </c>
      <c r="C12" s="78" t="str">
        <f>VLOOKUP(A12,'OVERZICHT NZA TECHNIEK'!A:C,2,0)</f>
        <v>Model monteren in middelwaard articulator, bijvoorbeeld Balance, Rational, Denatus, Condylator of vergelijkbaar type</v>
      </c>
      <c r="D12" s="79">
        <f>VLOOKUP(A12,'OVERZICHT NZA TECHNIEK'!A:C,3,0)</f>
        <v>21.17</v>
      </c>
      <c r="E12" s="79">
        <f t="shared" ref="E12" si="1">PRODUCT(B12,D12)</f>
        <v>21.17</v>
      </c>
      <c r="F12" s="16"/>
    </row>
    <row r="13" spans="1:8">
      <c r="A13" s="80" t="s">
        <v>433</v>
      </c>
      <c r="B13" s="81">
        <v>2</v>
      </c>
      <c r="C13" s="78" t="str">
        <f>VLOOKUP(A13,'OVERZICHT NZA TECHNIEK'!A:C,2,0)</f>
        <v>Basisplaat voor opstelling </v>
      </c>
      <c r="D13" s="79">
        <f>VLOOKUP(A13,'OVERZICHT NZA TECHNIEK'!A:C,3,0)</f>
        <v>12.81</v>
      </c>
      <c r="E13" s="79">
        <f t="shared" si="0"/>
        <v>25.62</v>
      </c>
      <c r="F13" s="16"/>
    </row>
    <row r="14" spans="1:8">
      <c r="A14" s="80" t="s">
        <v>434</v>
      </c>
      <c r="B14" s="81">
        <v>1</v>
      </c>
      <c r="C14" s="78" t="str">
        <f>VLOOKUP(A14,'OVERZICHT NZA TECHNIEK'!A:C,2,0)</f>
        <v>Opstellen volledige prothese </v>
      </c>
      <c r="D14" s="79">
        <f>VLOOKUP(A14,'OVERZICHT NZA TECHNIEK'!A:C,3,0)</f>
        <v>72.05</v>
      </c>
      <c r="E14" s="79">
        <f t="shared" si="0"/>
        <v>72.05</v>
      </c>
      <c r="F14" s="16"/>
    </row>
    <row r="15" spans="1:8">
      <c r="A15" s="80" t="s">
        <v>657</v>
      </c>
      <c r="B15" s="81">
        <v>1</v>
      </c>
      <c r="C15" s="78" t="str">
        <f>VLOOKUP(A15,'OVERZICHT NZA TECHNIEK'!A:C,2,0)</f>
        <v xml:space="preserve">Opst./persen/gieten/inject./afwerken op suprastructuur </v>
      </c>
      <c r="D15" s="79">
        <f>VLOOKUP(A15,'OVERZICHT NZA TECHNIEK'!A:C,3,0)</f>
        <v>195.79</v>
      </c>
      <c r="E15" s="79">
        <f t="shared" si="0"/>
        <v>195.79</v>
      </c>
      <c r="F15" s="16"/>
    </row>
    <row r="16" spans="1:8">
      <c r="A16" s="80" t="s">
        <v>435</v>
      </c>
      <c r="B16" s="81">
        <v>2</v>
      </c>
      <c r="C16" s="78" t="str">
        <f>VLOOKUP(A16,'OVERZICHT NZA TECHNIEK'!A:C,2,0)</f>
        <v>Individuele modellatie (per boven of onder) . Volledige individueel gemodelleerde prothese volgens specifieke wensen patiënt</v>
      </c>
      <c r="D16" s="79">
        <f>VLOOKUP(A16,'OVERZICHT NZA TECHNIEK'!A:C,3,0)</f>
        <v>21.28</v>
      </c>
      <c r="E16" s="79">
        <f t="shared" si="0"/>
        <v>42.56</v>
      </c>
      <c r="F16" s="16"/>
    </row>
    <row r="17" spans="1:8">
      <c r="A17" s="80" t="s">
        <v>668</v>
      </c>
      <c r="B17" s="81">
        <f>$H$2</f>
        <v>2</v>
      </c>
      <c r="C17" s="78" t="str">
        <f>VLOOKUP(A17,'OVERZICHT NZA TECHNIEK'!A:C,2,0)</f>
        <v xml:space="preserve">Stellen slot met behulp van parallellometer </v>
      </c>
      <c r="D17" s="79">
        <f>VLOOKUP(A17,'OVERZICHT NZA TECHNIEK'!A:C,3,0)</f>
        <v>35.69</v>
      </c>
      <c r="E17" s="79">
        <f t="shared" si="0"/>
        <v>71.38</v>
      </c>
      <c r="F17" s="16"/>
    </row>
    <row r="18" spans="1:8">
      <c r="A18" s="80" t="s">
        <v>564</v>
      </c>
      <c r="B18" s="81">
        <f>$H$2</f>
        <v>2</v>
      </c>
      <c r="C18" s="78" t="str">
        <f>VLOOKUP(A18,'OVERZICHT NZA TECHNIEK'!A:C,2,0)</f>
        <v>Montage slot in kunststof </v>
      </c>
      <c r="D18" s="79">
        <f>VLOOKUP(A18,'OVERZICHT NZA TECHNIEK'!A:C,3,0)</f>
        <v>35.78</v>
      </c>
      <c r="E18" s="79">
        <f t="shared" si="0"/>
        <v>71.56</v>
      </c>
      <c r="F18" s="16"/>
    </row>
    <row r="19" spans="1:8">
      <c r="A19" s="84" t="s">
        <v>676</v>
      </c>
      <c r="B19" s="81">
        <f>$H$2</f>
        <v>2</v>
      </c>
      <c r="C19" s="78" t="str">
        <f>VLOOKUP(A19,'OVERZICHT NZA TECHNIEK'!A:C,2,0)</f>
        <v>Drukknopmatrix</v>
      </c>
      <c r="D19" s="79">
        <f>VLOOKUP(A19,'OVERZICHT NZA TECHNIEK'!A:C,3,0)</f>
        <v>81.5</v>
      </c>
      <c r="E19" s="79">
        <f t="shared" ref="E19" si="2">PRODUCT(B19,D19)</f>
        <v>163</v>
      </c>
      <c r="F19" s="16"/>
    </row>
    <row r="20" spans="1:8">
      <c r="A20" s="80" t="s">
        <v>436</v>
      </c>
      <c r="B20" s="81">
        <v>1</v>
      </c>
      <c r="C20" s="78" t="str">
        <f>VLOOKUP(A20,'OVERZICHT NZA TECHNIEK'!A:C,2,0)</f>
        <v>Afmaken volledige prothese </v>
      </c>
      <c r="D20" s="79">
        <f>VLOOKUP(A20,'OVERZICHT NZA TECHNIEK'!A:C,3,0)</f>
        <v>77.63</v>
      </c>
      <c r="E20" s="79">
        <f t="shared" si="0"/>
        <v>77.63</v>
      </c>
      <c r="F20" s="16"/>
    </row>
    <row r="21" spans="1:8">
      <c r="A21" s="83" t="s">
        <v>664</v>
      </c>
      <c r="B21" s="81">
        <f>$H$2</f>
        <v>2</v>
      </c>
      <c r="C21" s="78" t="str">
        <f>VLOOKUP(A21,'OVERZICHT NZA TECHNIEK'!A:C,2,0)</f>
        <v xml:space="preserve">Implantaat toeslag; eenmalig per werkstuk per implantaat </v>
      </c>
      <c r="D21" s="79">
        <f>VLOOKUP(A21,'OVERZICHT NZA TECHNIEK'!A:C,3,0)</f>
        <v>83.25</v>
      </c>
      <c r="E21" s="79">
        <f t="shared" si="0"/>
        <v>166.5</v>
      </c>
      <c r="F21" s="16"/>
    </row>
    <row r="22" spans="1:8">
      <c r="A22" s="80" t="s">
        <v>437</v>
      </c>
      <c r="B22" s="81">
        <v>2</v>
      </c>
      <c r="C22" s="78" t="str">
        <f>VLOOKUP(A22,'OVERZICHT NZA TECHNIEK'!A:C,2,0)</f>
        <v>Reoccluderen + inslijpen per boven of onder, modellen na persen terugplaatsen  </v>
      </c>
      <c r="D22" s="79">
        <f>VLOOKUP(A22,'OVERZICHT NZA TECHNIEK'!A:C,3,0)</f>
        <v>26.34</v>
      </c>
      <c r="E22" s="79">
        <f t="shared" si="0"/>
        <v>52.68</v>
      </c>
      <c r="F22" s="16"/>
    </row>
    <row r="23" spans="1:8">
      <c r="A23" s="83" t="s">
        <v>438</v>
      </c>
      <c r="B23" s="81">
        <v>1</v>
      </c>
      <c r="C23" s="78" t="str">
        <f>VLOOKUP(A23,'OVERZICHT NZA TECHNIEK'!A:C,2,0)</f>
        <v>Arbo- en milieutoeslag </v>
      </c>
      <c r="D23" s="79">
        <f>VLOOKUP(A23,'OVERZICHT NZA TECHNIEK'!A:C,3,0)</f>
        <v>2.94</v>
      </c>
      <c r="E23" s="79">
        <f t="shared" si="0"/>
        <v>2.94</v>
      </c>
      <c r="F23" s="16"/>
    </row>
    <row r="24" spans="1:8">
      <c r="A24" s="80" t="s">
        <v>439</v>
      </c>
      <c r="B24" s="81">
        <v>2</v>
      </c>
      <c r="C24" s="78" t="str">
        <f>VLOOKUP(A24,'OVERZICHT NZA TECHNIEK'!A:C,2,0)</f>
        <v>Tanden (Kunststof front elementen sets (6st))</v>
      </c>
      <c r="D24" s="79">
        <f>VLOOKUP(A24,'OVERZICHT NZA TECHNIEK'!A:C,3,0)</f>
        <v>45.2</v>
      </c>
      <c r="E24" s="79">
        <f t="shared" si="0"/>
        <v>90.4</v>
      </c>
      <c r="F24" s="16"/>
    </row>
    <row r="25" spans="1:8">
      <c r="A25" s="80" t="s">
        <v>440</v>
      </c>
      <c r="B25" s="81">
        <v>2</v>
      </c>
      <c r="C25" s="78" t="str">
        <f>VLOOKUP(A25,'OVERZICHT NZA TECHNIEK'!A:C,2,0)</f>
        <v>Kiezen (Kunststof kiezen per set (8st))</v>
      </c>
      <c r="D25" s="79">
        <f>VLOOKUP(A25,'OVERZICHT NZA TECHNIEK'!A:C,3,0)</f>
        <v>31.05</v>
      </c>
      <c r="E25" s="79">
        <f t="shared" si="0"/>
        <v>62.1</v>
      </c>
      <c r="F25" s="16"/>
      <c r="H25" s="12" t="s">
        <v>692</v>
      </c>
    </row>
    <row r="26" spans="1:8">
      <c r="A26" s="20"/>
      <c r="B26" s="15"/>
      <c r="C26" s="14"/>
      <c r="D26" s="45"/>
      <c r="E26" s="45"/>
      <c r="F26" s="102">
        <f>SUM(E3:F25)</f>
        <v>1412.14</v>
      </c>
      <c r="H26" s="11">
        <f>F26+$F$153</f>
        <v>1562.0100000000002</v>
      </c>
    </row>
    <row r="27" spans="1:8">
      <c r="A27" s="110"/>
      <c r="B27" s="93"/>
      <c r="C27" s="106"/>
      <c r="D27" s="108"/>
      <c r="E27" s="108"/>
      <c r="F27" s="107"/>
    </row>
    <row r="28" spans="1:8">
      <c r="A28" s="69"/>
      <c r="B28" s="71" t="s">
        <v>717</v>
      </c>
      <c r="C28" s="55" t="s">
        <v>406</v>
      </c>
      <c r="D28" s="56"/>
      <c r="E28" s="56"/>
      <c r="F28" s="17"/>
    </row>
    <row r="29" spans="1:8">
      <c r="A29" s="5" t="s">
        <v>6</v>
      </c>
      <c r="B29" s="2" t="s">
        <v>0</v>
      </c>
      <c r="C29" s="3" t="s">
        <v>1</v>
      </c>
      <c r="D29" s="44" t="s">
        <v>2</v>
      </c>
      <c r="E29" s="44" t="s">
        <v>3</v>
      </c>
      <c r="F29" s="4" t="s">
        <v>4</v>
      </c>
      <c r="H29" s="135">
        <v>2</v>
      </c>
    </row>
    <row r="30" spans="1:8">
      <c r="A30" s="80" t="s">
        <v>428</v>
      </c>
      <c r="B30" s="81">
        <v>2</v>
      </c>
      <c r="C30" s="78" t="str">
        <f>VLOOKUP(A30,'OVERZICHT NZA TECHNIEK'!A:C,2,0)</f>
        <v>Stonemodel </v>
      </c>
      <c r="D30" s="79">
        <f>VLOOKUP(A30,'OVERZICHT NZA TECHNIEK'!A:C,3,0)</f>
        <v>10.62</v>
      </c>
      <c r="E30" s="79">
        <f t="shared" ref="E30:E48" si="3">PRODUCT(B30,D30)</f>
        <v>21.24</v>
      </c>
      <c r="F30" s="16"/>
    </row>
    <row r="31" spans="1:8">
      <c r="A31" s="80" t="s">
        <v>649</v>
      </c>
      <c r="B31" s="81">
        <v>1</v>
      </c>
      <c r="C31" s="78" t="str">
        <f>VLOOKUP(A31,'OVERZICHT NZA TECHNIEK'!A:C,2,0)</f>
        <v>Kunstharslepel ten behoeve van implantaat</v>
      </c>
      <c r="D31" s="79">
        <f>VLOOKUP(A31,'OVERZICHT NZA TECHNIEK'!A:C,3,0)</f>
        <v>58.26</v>
      </c>
      <c r="E31" s="79">
        <f t="shared" si="3"/>
        <v>58.26</v>
      </c>
      <c r="F31" s="16"/>
    </row>
    <row r="32" spans="1:8">
      <c r="A32" s="83" t="s">
        <v>431</v>
      </c>
      <c r="B32" s="81">
        <v>1</v>
      </c>
      <c r="C32" s="78" t="str">
        <f>VLOOKUP(A32,'OVERZICHT NZA TECHNIEK'!A:C,2,0)</f>
        <v>Beetplaat + waswal_x000B_</v>
      </c>
      <c r="D32" s="79">
        <f>VLOOKUP(A32,'OVERZICHT NZA TECHNIEK'!A:C,3,0)</f>
        <v>19.48</v>
      </c>
      <c r="E32" s="79">
        <f>PRODUCT(B32,D32)</f>
        <v>19.48</v>
      </c>
      <c r="F32" s="16"/>
    </row>
    <row r="33" spans="1:8">
      <c r="A33" s="80" t="s">
        <v>652</v>
      </c>
      <c r="B33" s="81">
        <f>$H$29</f>
        <v>2</v>
      </c>
      <c r="C33" s="78" t="str">
        <f>VLOOKUP(A33,'OVERZICHT NZA TECHNIEK'!A:C,2,0)</f>
        <v xml:space="preserve">Hulpdelen plaatsen in afdruk, per stuk </v>
      </c>
      <c r="D33" s="79">
        <f>VLOOKUP(A33,'OVERZICHT NZA TECHNIEK'!A:C,3,0)</f>
        <v>8.17</v>
      </c>
      <c r="E33" s="79">
        <f>PRODUCT(B33,D33)</f>
        <v>16.34</v>
      </c>
      <c r="F33" s="16"/>
    </row>
    <row r="34" spans="1:8">
      <c r="A34" s="80" t="s">
        <v>673</v>
      </c>
      <c r="B34" s="81">
        <f>$H$29</f>
        <v>2</v>
      </c>
      <c r="C34" s="78" t="str">
        <f>VLOOKUP(A34,'OVERZICHT NZA TECHNIEK'!A:C,2,0)</f>
        <v>Modelanaloog (drukknop)</v>
      </c>
      <c r="D34" s="79">
        <f>VLOOKUP(A34,'OVERZICHT NZA TECHNIEK'!A:C,3,0)</f>
        <v>19.3</v>
      </c>
      <c r="E34" s="79">
        <f t="shared" si="3"/>
        <v>38.6</v>
      </c>
      <c r="F34" s="16"/>
    </row>
    <row r="35" spans="1:8">
      <c r="A35" s="80" t="s">
        <v>654</v>
      </c>
      <c r="B35" s="81">
        <v>1</v>
      </c>
      <c r="C35" s="78" t="str">
        <f>VLOOKUP(A35,'OVERZICHT NZA TECHNIEK'!A:C,2,0)</f>
        <v>Stonemodel uit kunststof implantaat lepel_x000B_</v>
      </c>
      <c r="D35" s="79">
        <f>VLOOKUP(A35,'OVERZICHT NZA TECHNIEK'!A:C,3,0)</f>
        <v>23.03</v>
      </c>
      <c r="E35" s="79">
        <f t="shared" si="3"/>
        <v>23.03</v>
      </c>
      <c r="F35" s="16"/>
    </row>
    <row r="36" spans="1:8">
      <c r="A36" s="80" t="s">
        <v>489</v>
      </c>
      <c r="B36" s="81">
        <v>1</v>
      </c>
      <c r="C36" s="78" t="str">
        <f>VLOOKUP(A36,'OVERZICHT NZA TECHNIEK'!A:C,2,0)</f>
        <v>Precisie duplicaatmodel (uit siliconen) </v>
      </c>
      <c r="D36" s="79">
        <f>VLOOKUP(A36,'OVERZICHT NZA TECHNIEK'!A:C,3,0)</f>
        <v>43.15</v>
      </c>
      <c r="E36" s="79">
        <f t="shared" si="3"/>
        <v>43.15</v>
      </c>
      <c r="F36" s="16"/>
    </row>
    <row r="37" spans="1:8">
      <c r="A37" s="80" t="s">
        <v>432</v>
      </c>
      <c r="B37" s="81">
        <v>1</v>
      </c>
      <c r="C37" s="78" t="str">
        <f>VLOOKUP(A37,'OVERZICHT NZA TECHNIEK'!A:C,2,0)</f>
        <v>Model monteren in middelwaard articulator, bijvoorbeeld Balance, Rational, Denatus, Condylator of vergelijkbaar type</v>
      </c>
      <c r="D37" s="79">
        <f>VLOOKUP(A37,'OVERZICHT NZA TECHNIEK'!A:C,3,0)</f>
        <v>21.17</v>
      </c>
      <c r="E37" s="79">
        <f t="shared" si="3"/>
        <v>21.17</v>
      </c>
      <c r="F37" s="16"/>
    </row>
    <row r="38" spans="1:8">
      <c r="A38" s="80" t="s">
        <v>433</v>
      </c>
      <c r="B38" s="81">
        <v>1</v>
      </c>
      <c r="C38" s="78" t="str">
        <f>VLOOKUP(A38,'OVERZICHT NZA TECHNIEK'!A:C,2,0)</f>
        <v>Basisplaat voor opstelling </v>
      </c>
      <c r="D38" s="79">
        <f>VLOOKUP(A38,'OVERZICHT NZA TECHNIEK'!A:C,3,0)</f>
        <v>12.81</v>
      </c>
      <c r="E38" s="79">
        <f t="shared" si="3"/>
        <v>12.81</v>
      </c>
      <c r="F38" s="16"/>
    </row>
    <row r="39" spans="1:8">
      <c r="A39" s="80" t="s">
        <v>657</v>
      </c>
      <c r="B39" s="81">
        <v>1</v>
      </c>
      <c r="C39" s="78" t="str">
        <f>VLOOKUP(A39,'OVERZICHT NZA TECHNIEK'!A:C,2,0)</f>
        <v xml:space="preserve">Opst./persen/gieten/inject./afwerken op suprastructuur </v>
      </c>
      <c r="D39" s="79">
        <f>VLOOKUP(A39,'OVERZICHT NZA TECHNIEK'!A:C,3,0)</f>
        <v>195.79</v>
      </c>
      <c r="E39" s="79">
        <f t="shared" si="3"/>
        <v>195.79</v>
      </c>
      <c r="F39" s="16"/>
    </row>
    <row r="40" spans="1:8">
      <c r="A40" s="80" t="s">
        <v>435</v>
      </c>
      <c r="B40" s="81">
        <v>1</v>
      </c>
      <c r="C40" s="78" t="str">
        <f>VLOOKUP(A40,'OVERZICHT NZA TECHNIEK'!A:C,2,0)</f>
        <v>Individuele modellatie (per boven of onder) . Volledige individueel gemodelleerde prothese volgens specifieke wensen patiënt</v>
      </c>
      <c r="D40" s="79">
        <f>VLOOKUP(A40,'OVERZICHT NZA TECHNIEK'!A:C,3,0)</f>
        <v>21.28</v>
      </c>
      <c r="E40" s="79">
        <f t="shared" si="3"/>
        <v>21.28</v>
      </c>
      <c r="F40" s="16"/>
    </row>
    <row r="41" spans="1:8">
      <c r="A41" s="80" t="s">
        <v>668</v>
      </c>
      <c r="B41" s="81">
        <f>$H$29</f>
        <v>2</v>
      </c>
      <c r="C41" s="78" t="str">
        <f>VLOOKUP(A41,'OVERZICHT NZA TECHNIEK'!A:C,2,0)</f>
        <v xml:space="preserve">Stellen slot met behulp van parallellometer </v>
      </c>
      <c r="D41" s="79">
        <f>VLOOKUP(A41,'OVERZICHT NZA TECHNIEK'!A:C,3,0)</f>
        <v>35.69</v>
      </c>
      <c r="E41" s="79">
        <f t="shared" si="3"/>
        <v>71.38</v>
      </c>
      <c r="F41" s="16"/>
    </row>
    <row r="42" spans="1:8">
      <c r="A42" s="84" t="s">
        <v>564</v>
      </c>
      <c r="B42" s="81">
        <f>$H$29</f>
        <v>2</v>
      </c>
      <c r="C42" s="78" t="str">
        <f>VLOOKUP(A42,'OVERZICHT NZA TECHNIEK'!A:C,2,0)</f>
        <v>Montage slot in kunststof </v>
      </c>
      <c r="D42" s="79">
        <f>VLOOKUP(A42,'OVERZICHT NZA TECHNIEK'!A:C,3,0)</f>
        <v>35.78</v>
      </c>
      <c r="E42" s="79">
        <f t="shared" ref="E42" si="4">PRODUCT(B42,D42)</f>
        <v>71.56</v>
      </c>
      <c r="F42" s="16"/>
    </row>
    <row r="43" spans="1:8">
      <c r="A43" s="80" t="s">
        <v>676</v>
      </c>
      <c r="B43" s="81">
        <f>$H$29</f>
        <v>2</v>
      </c>
      <c r="C43" s="78" t="str">
        <f>VLOOKUP(A43,'OVERZICHT NZA TECHNIEK'!A:C,2,0)</f>
        <v>Drukknopmatrix</v>
      </c>
      <c r="D43" s="79">
        <f>VLOOKUP(A43,'OVERZICHT NZA TECHNIEK'!A:C,3,0)</f>
        <v>81.5</v>
      </c>
      <c r="E43" s="79">
        <f t="shared" si="3"/>
        <v>163</v>
      </c>
      <c r="F43" s="16"/>
    </row>
    <row r="44" spans="1:8">
      <c r="A44" s="80" t="s">
        <v>664</v>
      </c>
      <c r="B44" s="81">
        <f>$H$29</f>
        <v>2</v>
      </c>
      <c r="C44" s="78" t="str">
        <f>VLOOKUP(A44,'OVERZICHT NZA TECHNIEK'!A:C,2,0)</f>
        <v xml:space="preserve">Implantaat toeslag; eenmalig per werkstuk per implantaat </v>
      </c>
      <c r="D44" s="79">
        <f>VLOOKUP(A44,'OVERZICHT NZA TECHNIEK'!A:C,3,0)</f>
        <v>83.25</v>
      </c>
      <c r="E44" s="79">
        <f t="shared" si="3"/>
        <v>166.5</v>
      </c>
      <c r="F44" s="16"/>
    </row>
    <row r="45" spans="1:8">
      <c r="A45" s="83" t="s">
        <v>437</v>
      </c>
      <c r="B45" s="81">
        <v>1</v>
      </c>
      <c r="C45" s="78" t="str">
        <f>VLOOKUP(A45,'OVERZICHT NZA TECHNIEK'!A:C,2,0)</f>
        <v>Reoccluderen + inslijpen per boven of onder, modellen na persen terugplaatsen  </v>
      </c>
      <c r="D45" s="79">
        <f>VLOOKUP(A45,'OVERZICHT NZA TECHNIEK'!A:C,3,0)</f>
        <v>26.34</v>
      </c>
      <c r="E45" s="79">
        <f t="shared" si="3"/>
        <v>26.34</v>
      </c>
      <c r="F45" s="16"/>
    </row>
    <row r="46" spans="1:8">
      <c r="A46" s="80" t="s">
        <v>438</v>
      </c>
      <c r="B46" s="81">
        <v>1</v>
      </c>
      <c r="C46" s="78" t="str">
        <f>VLOOKUP(A46,'OVERZICHT NZA TECHNIEK'!A:C,2,0)</f>
        <v>Arbo- en milieutoeslag </v>
      </c>
      <c r="D46" s="79">
        <f>VLOOKUP(A46,'OVERZICHT NZA TECHNIEK'!A:C,3,0)</f>
        <v>2.94</v>
      </c>
      <c r="E46" s="79">
        <f t="shared" si="3"/>
        <v>2.94</v>
      </c>
      <c r="F46" s="16"/>
    </row>
    <row r="47" spans="1:8">
      <c r="A47" s="80" t="s">
        <v>440</v>
      </c>
      <c r="B47" s="81">
        <v>1</v>
      </c>
      <c r="C47" s="78" t="str">
        <f>VLOOKUP(A47,'OVERZICHT NZA TECHNIEK'!A:C,2,0)</f>
        <v>Kiezen (Kunststof kiezen per set (8st))</v>
      </c>
      <c r="D47" s="79">
        <f>VLOOKUP(A47,'OVERZICHT NZA TECHNIEK'!A:C,3,0)</f>
        <v>31.05</v>
      </c>
      <c r="E47" s="79">
        <f t="shared" si="3"/>
        <v>31.05</v>
      </c>
      <c r="F47" s="16"/>
    </row>
    <row r="48" spans="1:8">
      <c r="A48" s="80" t="s">
        <v>439</v>
      </c>
      <c r="B48" s="81">
        <v>1</v>
      </c>
      <c r="C48" s="78" t="str">
        <f>VLOOKUP(A48,'OVERZICHT NZA TECHNIEK'!A:C,2,0)</f>
        <v>Tanden (Kunststof front elementen sets (6st))</v>
      </c>
      <c r="D48" s="79">
        <f>VLOOKUP(A48,'OVERZICHT NZA TECHNIEK'!A:C,3,0)</f>
        <v>45.2</v>
      </c>
      <c r="E48" s="79">
        <f t="shared" si="3"/>
        <v>45.2</v>
      </c>
      <c r="F48" s="16"/>
      <c r="H48" s="12" t="s">
        <v>692</v>
      </c>
    </row>
    <row r="49" spans="1:8">
      <c r="A49" s="20"/>
      <c r="B49" s="15"/>
      <c r="C49" s="14"/>
      <c r="D49" s="45"/>
      <c r="E49" s="45"/>
      <c r="F49" s="102">
        <f>SUM(E30:F48)</f>
        <v>1049.1199999999999</v>
      </c>
      <c r="H49" s="11">
        <f>F49+$F$153</f>
        <v>1198.9899999999998</v>
      </c>
    </row>
    <row r="50" spans="1:8">
      <c r="A50" s="110"/>
      <c r="B50" s="93"/>
      <c r="C50" s="106"/>
      <c r="D50" s="108"/>
      <c r="E50" s="108"/>
      <c r="F50" s="92"/>
    </row>
    <row r="51" spans="1:8">
      <c r="A51" s="69"/>
      <c r="B51" s="70" t="s">
        <v>718</v>
      </c>
      <c r="C51" s="55" t="s">
        <v>407</v>
      </c>
      <c r="D51" s="56"/>
      <c r="E51" s="56"/>
      <c r="F51" s="17"/>
    </row>
    <row r="52" spans="1:8">
      <c r="A52" s="5" t="s">
        <v>6</v>
      </c>
      <c r="B52" s="2" t="s">
        <v>0</v>
      </c>
      <c r="C52" s="3" t="s">
        <v>1</v>
      </c>
      <c r="D52" s="44" t="s">
        <v>2</v>
      </c>
      <c r="E52" s="44" t="s">
        <v>3</v>
      </c>
      <c r="F52" s="4" t="s">
        <v>4</v>
      </c>
      <c r="H52" s="135">
        <v>2</v>
      </c>
    </row>
    <row r="53" spans="1:8">
      <c r="A53" s="80" t="s">
        <v>428</v>
      </c>
      <c r="B53" s="81">
        <v>2</v>
      </c>
      <c r="C53" s="78" t="str">
        <f>VLOOKUP(A53,'OVERZICHT NZA TECHNIEK'!A:C,2,0)</f>
        <v>Stonemodel </v>
      </c>
      <c r="D53" s="79">
        <f>VLOOKUP(A53,'OVERZICHT NZA TECHNIEK'!A:C,3,0)</f>
        <v>10.62</v>
      </c>
      <c r="E53" s="79">
        <f t="shared" ref="E53:E71" si="5">PRODUCT(B53,D53)</f>
        <v>21.24</v>
      </c>
      <c r="F53" s="16"/>
    </row>
    <row r="54" spans="1:8">
      <c r="A54" s="80" t="s">
        <v>431</v>
      </c>
      <c r="B54" s="81">
        <v>1</v>
      </c>
      <c r="C54" s="78" t="s">
        <v>59</v>
      </c>
      <c r="D54" s="79">
        <f>VLOOKUP(A32,'OVERZICHT NZA TECHNIEK'!A:C,3,0)</f>
        <v>19.48</v>
      </c>
      <c r="E54" s="79">
        <f>PRODUCT(B54,D54)</f>
        <v>19.48</v>
      </c>
      <c r="F54" s="16"/>
    </row>
    <row r="55" spans="1:8">
      <c r="A55" s="80" t="s">
        <v>649</v>
      </c>
      <c r="B55" s="81">
        <v>1</v>
      </c>
      <c r="C55" s="78" t="str">
        <f>VLOOKUP(A55,'OVERZICHT NZA TECHNIEK'!A:C,2,0)</f>
        <v>Kunstharslepel ten behoeve van implantaat</v>
      </c>
      <c r="D55" s="79">
        <f>VLOOKUP(A55,'OVERZICHT NZA TECHNIEK'!A:C,3,0)</f>
        <v>58.26</v>
      </c>
      <c r="E55" s="79">
        <f t="shared" si="5"/>
        <v>58.26</v>
      </c>
      <c r="F55" s="16"/>
    </row>
    <row r="56" spans="1:8">
      <c r="A56" s="80" t="s">
        <v>652</v>
      </c>
      <c r="B56" s="81">
        <f>$H$52</f>
        <v>2</v>
      </c>
      <c r="C56" s="78" t="str">
        <f>VLOOKUP(A56,'OVERZICHT NZA TECHNIEK'!A:C,2,0)</f>
        <v xml:space="preserve">Hulpdelen plaatsen in afdruk, per stuk </v>
      </c>
      <c r="D56" s="79">
        <f>VLOOKUP(A56,'OVERZICHT NZA TECHNIEK'!A:C,3,0)</f>
        <v>8.17</v>
      </c>
      <c r="E56" s="79">
        <f t="shared" si="5"/>
        <v>16.34</v>
      </c>
      <c r="F56" s="16"/>
    </row>
    <row r="57" spans="1:8">
      <c r="A57" s="80" t="s">
        <v>673</v>
      </c>
      <c r="B57" s="81">
        <f>$H$52</f>
        <v>2</v>
      </c>
      <c r="C57" s="78" t="str">
        <f>VLOOKUP(A57,'OVERZICHT NZA TECHNIEK'!A:C,2,0)</f>
        <v>Modelanaloog (drukknop)</v>
      </c>
      <c r="D57" s="79">
        <f>VLOOKUP(A57,'OVERZICHT NZA TECHNIEK'!A:C,3,0)</f>
        <v>19.3</v>
      </c>
      <c r="E57" s="79">
        <f>PRODUCT(B57,D57)</f>
        <v>38.6</v>
      </c>
      <c r="F57" s="16"/>
    </row>
    <row r="58" spans="1:8">
      <c r="A58" s="80" t="s">
        <v>654</v>
      </c>
      <c r="B58" s="81">
        <v>1</v>
      </c>
      <c r="C58" s="78" t="str">
        <f>VLOOKUP(A58,'OVERZICHT NZA TECHNIEK'!A:C,2,0)</f>
        <v>Stonemodel uit kunststof implantaat lepel_x000B_</v>
      </c>
      <c r="D58" s="79">
        <f>VLOOKUP(A58,'OVERZICHT NZA TECHNIEK'!A:C,3,0)</f>
        <v>23.03</v>
      </c>
      <c r="E58" s="79">
        <f t="shared" si="5"/>
        <v>23.03</v>
      </c>
      <c r="F58" s="16"/>
    </row>
    <row r="59" spans="1:8">
      <c r="A59" s="80" t="s">
        <v>489</v>
      </c>
      <c r="B59" s="81">
        <v>1</v>
      </c>
      <c r="C59" s="78" t="str">
        <f>VLOOKUP(A59,'OVERZICHT NZA TECHNIEK'!A:C,2,0)</f>
        <v>Precisie duplicaatmodel (uit siliconen) </v>
      </c>
      <c r="D59" s="79">
        <f>VLOOKUP(A59,'OVERZICHT NZA TECHNIEK'!A:C,3,0)</f>
        <v>43.15</v>
      </c>
      <c r="E59" s="79">
        <f t="shared" si="5"/>
        <v>43.15</v>
      </c>
      <c r="F59" s="16"/>
    </row>
    <row r="60" spans="1:8">
      <c r="A60" s="80" t="s">
        <v>432</v>
      </c>
      <c r="B60" s="81">
        <v>1</v>
      </c>
      <c r="C60" s="78" t="str">
        <f>VLOOKUP(A60,'OVERZICHT NZA TECHNIEK'!A:C,2,0)</f>
        <v>Model monteren in middelwaard articulator, bijvoorbeeld Balance, Rational, Denatus, Condylator of vergelijkbaar type</v>
      </c>
      <c r="D60" s="79">
        <f>VLOOKUP(A60,'OVERZICHT NZA TECHNIEK'!A:C,3,0)</f>
        <v>21.17</v>
      </c>
      <c r="E60" s="79">
        <f t="shared" ref="E60" si="6">PRODUCT(B60,D60)</f>
        <v>21.17</v>
      </c>
      <c r="F60" s="16"/>
    </row>
    <row r="61" spans="1:8">
      <c r="A61" s="80" t="s">
        <v>433</v>
      </c>
      <c r="B61" s="81">
        <v>1</v>
      </c>
      <c r="C61" s="78" t="str">
        <f>VLOOKUP(A61,'OVERZICHT NZA TECHNIEK'!A:C,2,0)</f>
        <v>Basisplaat voor opstelling </v>
      </c>
      <c r="D61" s="79">
        <f>VLOOKUP(A61,'OVERZICHT NZA TECHNIEK'!A:C,3,0)</f>
        <v>12.81</v>
      </c>
      <c r="E61" s="79">
        <f t="shared" si="5"/>
        <v>12.81</v>
      </c>
      <c r="F61" s="16"/>
    </row>
    <row r="62" spans="1:8">
      <c r="A62" s="80" t="s">
        <v>657</v>
      </c>
      <c r="B62" s="81">
        <v>1</v>
      </c>
      <c r="C62" s="78" t="str">
        <f>VLOOKUP(A62,'OVERZICHT NZA TECHNIEK'!A:C,2,0)</f>
        <v xml:space="preserve">Opst./persen/gieten/inject./afwerken op suprastructuur </v>
      </c>
      <c r="D62" s="79">
        <f>VLOOKUP(A62,'OVERZICHT NZA TECHNIEK'!A:C,3,0)</f>
        <v>195.79</v>
      </c>
      <c r="E62" s="79">
        <f t="shared" si="5"/>
        <v>195.79</v>
      </c>
      <c r="F62" s="16"/>
    </row>
    <row r="63" spans="1:8">
      <c r="A63" s="80" t="s">
        <v>435</v>
      </c>
      <c r="B63" s="81">
        <v>1</v>
      </c>
      <c r="C63" s="78" t="str">
        <f>VLOOKUP(A63,'OVERZICHT NZA TECHNIEK'!A:C,2,0)</f>
        <v>Individuele modellatie (per boven of onder) . Volledige individueel gemodelleerde prothese volgens specifieke wensen patiënt</v>
      </c>
      <c r="D63" s="79">
        <f>VLOOKUP(A63,'OVERZICHT NZA TECHNIEK'!A:C,3,0)</f>
        <v>21.28</v>
      </c>
      <c r="E63" s="79">
        <f t="shared" si="5"/>
        <v>21.28</v>
      </c>
      <c r="F63" s="16"/>
    </row>
    <row r="64" spans="1:8">
      <c r="A64" s="80" t="s">
        <v>668</v>
      </c>
      <c r="B64" s="81">
        <f>$H$52</f>
        <v>2</v>
      </c>
      <c r="C64" s="78" t="str">
        <f>VLOOKUP(A64,'OVERZICHT NZA TECHNIEK'!A:C,2,0)</f>
        <v xml:space="preserve">Stellen slot met behulp van parallellometer </v>
      </c>
      <c r="D64" s="79">
        <f>VLOOKUP(A64,'OVERZICHT NZA TECHNIEK'!A:C,3,0)</f>
        <v>35.69</v>
      </c>
      <c r="E64" s="79">
        <f t="shared" si="5"/>
        <v>71.38</v>
      </c>
      <c r="F64" s="16"/>
    </row>
    <row r="65" spans="1:8">
      <c r="A65" s="80" t="s">
        <v>564</v>
      </c>
      <c r="B65" s="81">
        <f>$H$52</f>
        <v>2</v>
      </c>
      <c r="C65" s="78" t="str">
        <f>VLOOKUP(A65,'OVERZICHT NZA TECHNIEK'!A:C,2,0)</f>
        <v>Montage slot in kunststof </v>
      </c>
      <c r="D65" s="79">
        <f>VLOOKUP(A65,'OVERZICHT NZA TECHNIEK'!A:C,3,0)</f>
        <v>35.78</v>
      </c>
      <c r="E65" s="79">
        <f t="shared" si="5"/>
        <v>71.56</v>
      </c>
      <c r="F65" s="16"/>
    </row>
    <row r="66" spans="1:8">
      <c r="A66" s="83" t="s">
        <v>676</v>
      </c>
      <c r="B66" s="81">
        <f>$H$52</f>
        <v>2</v>
      </c>
      <c r="C66" s="78" t="str">
        <f>VLOOKUP(A66,'OVERZICHT NZA TECHNIEK'!A:C,2,0)</f>
        <v>Drukknopmatrix</v>
      </c>
      <c r="D66" s="79">
        <f>VLOOKUP(A66,'OVERZICHT NZA TECHNIEK'!A:C,3,0)</f>
        <v>81.5</v>
      </c>
      <c r="E66" s="79">
        <f>PRODUCT(B66,D66)</f>
        <v>163</v>
      </c>
      <c r="F66" s="16"/>
    </row>
    <row r="67" spans="1:8">
      <c r="A67" s="80" t="s">
        <v>664</v>
      </c>
      <c r="B67" s="81">
        <f>$H$52</f>
        <v>2</v>
      </c>
      <c r="C67" s="78" t="str">
        <f>VLOOKUP(A67,'OVERZICHT NZA TECHNIEK'!A:C,2,0)</f>
        <v xml:space="preserve">Implantaat toeslag; eenmalig per werkstuk per implantaat </v>
      </c>
      <c r="D67" s="79">
        <f>VLOOKUP(A67,'OVERZICHT NZA TECHNIEK'!A:C,3,0)</f>
        <v>83.25</v>
      </c>
      <c r="E67" s="79">
        <f t="shared" si="5"/>
        <v>166.5</v>
      </c>
      <c r="F67" s="16"/>
    </row>
    <row r="68" spans="1:8">
      <c r="A68" s="80" t="s">
        <v>437</v>
      </c>
      <c r="B68" s="81">
        <v>1</v>
      </c>
      <c r="C68" s="78" t="str">
        <f>VLOOKUP(A68,'OVERZICHT NZA TECHNIEK'!A:C,2,0)</f>
        <v>Reoccluderen + inslijpen per boven of onder, modellen na persen terugplaatsen  </v>
      </c>
      <c r="D68" s="79">
        <f>VLOOKUP(A68,'OVERZICHT NZA TECHNIEK'!A:C,3,0)</f>
        <v>26.34</v>
      </c>
      <c r="E68" s="79">
        <f t="shared" si="5"/>
        <v>26.34</v>
      </c>
      <c r="F68" s="16"/>
    </row>
    <row r="69" spans="1:8">
      <c r="A69" s="83" t="s">
        <v>438</v>
      </c>
      <c r="B69" s="81">
        <v>1</v>
      </c>
      <c r="C69" s="78" t="str">
        <f>VLOOKUP(A69,'OVERZICHT NZA TECHNIEK'!A:C,2,0)</f>
        <v>Arbo- en milieutoeslag </v>
      </c>
      <c r="D69" s="79">
        <f>VLOOKUP(A69,'OVERZICHT NZA TECHNIEK'!A:C,3,0)</f>
        <v>2.94</v>
      </c>
      <c r="E69" s="79">
        <f t="shared" si="5"/>
        <v>2.94</v>
      </c>
      <c r="F69" s="16"/>
    </row>
    <row r="70" spans="1:8">
      <c r="A70" s="80" t="s">
        <v>439</v>
      </c>
      <c r="B70" s="81">
        <v>1</v>
      </c>
      <c r="C70" s="78" t="str">
        <f>VLOOKUP(A70,'OVERZICHT NZA TECHNIEK'!A:C,2,0)</f>
        <v>Tanden (Kunststof front elementen sets (6st))</v>
      </c>
      <c r="D70" s="79">
        <f>VLOOKUP(A70,'OVERZICHT NZA TECHNIEK'!A:C,3,0)</f>
        <v>45.2</v>
      </c>
      <c r="E70" s="79">
        <f t="shared" si="5"/>
        <v>45.2</v>
      </c>
      <c r="F70" s="16"/>
    </row>
    <row r="71" spans="1:8">
      <c r="A71" s="80" t="s">
        <v>440</v>
      </c>
      <c r="B71" s="81">
        <v>1</v>
      </c>
      <c r="C71" s="78" t="str">
        <f>VLOOKUP(A71,'OVERZICHT NZA TECHNIEK'!A:C,2,0)</f>
        <v>Kiezen (Kunststof kiezen per set (8st))</v>
      </c>
      <c r="D71" s="79">
        <f>VLOOKUP(A71,'OVERZICHT NZA TECHNIEK'!A:C,3,0)</f>
        <v>31.05</v>
      </c>
      <c r="E71" s="79">
        <f t="shared" si="5"/>
        <v>31.05</v>
      </c>
      <c r="F71" s="16"/>
      <c r="H71" s="12" t="s">
        <v>692</v>
      </c>
    </row>
    <row r="72" spans="1:8">
      <c r="A72" s="20"/>
      <c r="B72" s="15"/>
      <c r="C72" s="14"/>
      <c r="D72" s="45"/>
      <c r="E72" s="45"/>
      <c r="F72" s="102">
        <f>SUM(E53:F71)</f>
        <v>1049.1200000000001</v>
      </c>
      <c r="H72" s="11">
        <f>F72+$F$153</f>
        <v>1198.9900000000002</v>
      </c>
    </row>
    <row r="73" spans="1:8">
      <c r="A73" s="110"/>
      <c r="B73" s="93"/>
      <c r="C73" s="106"/>
      <c r="D73" s="108"/>
      <c r="E73" s="108"/>
      <c r="F73" s="92"/>
    </row>
    <row r="74" spans="1:8">
      <c r="A74" s="60"/>
      <c r="B74" s="70" t="s">
        <v>719</v>
      </c>
      <c r="C74" s="61" t="s">
        <v>411</v>
      </c>
      <c r="D74" s="62"/>
      <c r="E74" s="62"/>
      <c r="F74" s="63"/>
    </row>
    <row r="75" spans="1:8">
      <c r="A75" s="5" t="s">
        <v>6</v>
      </c>
      <c r="B75" s="2" t="s">
        <v>0</v>
      </c>
      <c r="C75" s="3" t="s">
        <v>1</v>
      </c>
      <c r="D75" s="44" t="s">
        <v>2</v>
      </c>
      <c r="E75" s="44" t="s">
        <v>3</v>
      </c>
      <c r="F75" s="4" t="s">
        <v>4</v>
      </c>
      <c r="H75" s="133">
        <v>2</v>
      </c>
    </row>
    <row r="76" spans="1:8">
      <c r="A76" s="80" t="s">
        <v>428</v>
      </c>
      <c r="B76" s="81">
        <v>2</v>
      </c>
      <c r="C76" s="78" t="str">
        <f>VLOOKUP(A76,'OVERZICHT NZA TECHNIEK'!A:C,2,0)</f>
        <v>Stonemodel </v>
      </c>
      <c r="D76" s="79">
        <f>VLOOKUP(A76,'OVERZICHT NZA TECHNIEK'!A:C,3,0)</f>
        <v>10.62</v>
      </c>
      <c r="E76" s="79">
        <f t="shared" ref="E76:E98" si="7">PRODUCT(B76,D76)</f>
        <v>21.24</v>
      </c>
      <c r="F76" s="16"/>
    </row>
    <row r="77" spans="1:8">
      <c r="A77" s="80" t="s">
        <v>429</v>
      </c>
      <c r="B77" s="81">
        <v>1</v>
      </c>
      <c r="C77" s="78" t="str">
        <f>VLOOKUP(A77,'OVERZICHT NZA TECHNIEK'!A:C,2,0)</f>
        <v>Individuele lepel kunststof Kunststof lepel, poeder/vloeistoflepel of lichtuithardende lepel voorzien van handvat of waswal </v>
      </c>
      <c r="D77" s="79">
        <f>VLOOKUP(A77,'OVERZICHT NZA TECHNIEK'!A:C,3,0)</f>
        <v>44.05</v>
      </c>
      <c r="E77" s="79">
        <f t="shared" si="7"/>
        <v>44.05</v>
      </c>
      <c r="F77" s="16"/>
    </row>
    <row r="78" spans="1:8">
      <c r="A78" s="80" t="s">
        <v>430</v>
      </c>
      <c r="B78" s="81">
        <v>1</v>
      </c>
      <c r="C78" s="78" t="str">
        <f>VLOOKUP(A78,'OVERZICHT NZA TECHNIEK'!A:C,2,0)</f>
        <v xml:space="preserve">Model uit individuele lepel; onbetand </v>
      </c>
      <c r="D78" s="79">
        <f>VLOOKUP(A78,'OVERZICHT NZA TECHNIEK'!A:C,3,0)</f>
        <v>13.13</v>
      </c>
      <c r="E78" s="79">
        <f t="shared" si="7"/>
        <v>13.13</v>
      </c>
      <c r="F78" s="16"/>
    </row>
    <row r="79" spans="1:8">
      <c r="A79" s="80" t="s">
        <v>649</v>
      </c>
      <c r="B79" s="81">
        <v>1</v>
      </c>
      <c r="C79" s="78" t="str">
        <f>VLOOKUP(A79,'OVERZICHT NZA TECHNIEK'!A:C,2,0)</f>
        <v>Kunstharslepel ten behoeve van implantaat</v>
      </c>
      <c r="D79" s="79">
        <f>VLOOKUP(A79,'OVERZICHT NZA TECHNIEK'!A:C,3,0)</f>
        <v>58.26</v>
      </c>
      <c r="E79" s="79">
        <f t="shared" si="7"/>
        <v>58.26</v>
      </c>
      <c r="F79" s="16"/>
    </row>
    <row r="80" spans="1:8">
      <c r="A80" s="80" t="s">
        <v>652</v>
      </c>
      <c r="B80" s="81">
        <f>$H$75</f>
        <v>2</v>
      </c>
      <c r="C80" s="78" t="str">
        <f>VLOOKUP(A80,'OVERZICHT NZA TECHNIEK'!A:C,2,0)</f>
        <v xml:space="preserve">Hulpdelen plaatsen in afdruk, per stuk </v>
      </c>
      <c r="D80" s="79">
        <f>VLOOKUP(A80,'OVERZICHT NZA TECHNIEK'!A:C,3,0)</f>
        <v>8.17</v>
      </c>
      <c r="E80" s="79">
        <f t="shared" si="7"/>
        <v>16.34</v>
      </c>
      <c r="F80" s="16"/>
    </row>
    <row r="81" spans="1:6">
      <c r="A81" s="84" t="s">
        <v>672</v>
      </c>
      <c r="B81" s="81">
        <f>$H$75</f>
        <v>2</v>
      </c>
      <c r="C81" s="78" t="str">
        <f>VLOOKUP(A81,'OVERZICHT NZA TECHNIEK'!A:C,2,0)</f>
        <v>Afdrukhulpdeel (steg)</v>
      </c>
      <c r="D81" s="79">
        <f>VLOOKUP(A81,'OVERZICHT NZA TECHNIEK'!A:C,3,0)</f>
        <v>27.45</v>
      </c>
      <c r="E81" s="79">
        <f t="shared" ref="E81" si="8">PRODUCT(B81,D81)</f>
        <v>54.9</v>
      </c>
      <c r="F81" s="16"/>
    </row>
    <row r="82" spans="1:6">
      <c r="A82" s="84" t="s">
        <v>671</v>
      </c>
      <c r="B82" s="81">
        <f>$H$75</f>
        <v>2</v>
      </c>
      <c r="C82" s="78" t="str">
        <f>VLOOKUP(A82,'OVERZICHT NZA TECHNIEK'!A:C,2,0)</f>
        <v>Modelanaloog (steg)</v>
      </c>
      <c r="D82" s="79">
        <f>VLOOKUP(A82,'OVERZICHT NZA TECHNIEK'!A:C,3,0)</f>
        <v>22.5</v>
      </c>
      <c r="E82" s="79">
        <f t="shared" ref="E82" si="9">PRODUCT(B82,D82)</f>
        <v>45</v>
      </c>
      <c r="F82" s="16"/>
    </row>
    <row r="83" spans="1:6">
      <c r="A83" s="80" t="s">
        <v>654</v>
      </c>
      <c r="B83" s="81">
        <v>1</v>
      </c>
      <c r="C83" s="78" t="str">
        <f>VLOOKUP(A83,'OVERZICHT NZA TECHNIEK'!A:C,2,0)</f>
        <v>Stonemodel uit kunststof implantaat lepel_x000B_</v>
      </c>
      <c r="D83" s="79">
        <f>VLOOKUP(A83,'OVERZICHT NZA TECHNIEK'!A:C,3,0)</f>
        <v>23.03</v>
      </c>
      <c r="E83" s="79">
        <f t="shared" si="7"/>
        <v>23.03</v>
      </c>
      <c r="F83" s="16"/>
    </row>
    <row r="84" spans="1:6">
      <c r="A84" s="80" t="s">
        <v>489</v>
      </c>
      <c r="B84" s="81">
        <v>1</v>
      </c>
      <c r="C84" s="78" t="str">
        <f>VLOOKUP(A84,'OVERZICHT NZA TECHNIEK'!A:C,2,0)</f>
        <v>Precisie duplicaatmodel (uit siliconen) </v>
      </c>
      <c r="D84" s="79">
        <f>VLOOKUP(A84,'OVERZICHT NZA TECHNIEK'!A:C,3,0)</f>
        <v>43.15</v>
      </c>
      <c r="E84" s="79">
        <f>PRODUCT(B84,D84)</f>
        <v>43.15</v>
      </c>
      <c r="F84" s="16"/>
    </row>
    <row r="85" spans="1:6">
      <c r="A85" s="80" t="s">
        <v>431</v>
      </c>
      <c r="B85" s="81">
        <v>2</v>
      </c>
      <c r="C85" s="78" t="str">
        <f>VLOOKUP(A85,'OVERZICHT NZA TECHNIEK'!A:C,2,0)</f>
        <v>Beetplaat + waswal_x000B_</v>
      </c>
      <c r="D85" s="79">
        <f>VLOOKUP(A85,'OVERZICHT NZA TECHNIEK'!A:C,3,0)</f>
        <v>19.48</v>
      </c>
      <c r="E85" s="79">
        <f t="shared" si="7"/>
        <v>38.96</v>
      </c>
      <c r="F85" s="16"/>
    </row>
    <row r="86" spans="1:6">
      <c r="A86" s="80" t="s">
        <v>432</v>
      </c>
      <c r="B86" s="81">
        <v>1</v>
      </c>
      <c r="C86" s="78" t="str">
        <f>VLOOKUP(A86,'OVERZICHT NZA TECHNIEK'!A:C,2,0)</f>
        <v>Model monteren in middelwaard articulator, bijvoorbeeld Balance, Rational, Denatus, Condylator of vergelijkbaar type</v>
      </c>
      <c r="D86" s="79">
        <f>VLOOKUP(A86,'OVERZICHT NZA TECHNIEK'!A:C,3,0)</f>
        <v>21.17</v>
      </c>
      <c r="E86" s="79">
        <f t="shared" ref="E86" si="10">PRODUCT(B86,D86)</f>
        <v>21.17</v>
      </c>
      <c r="F86" s="16"/>
    </row>
    <row r="87" spans="1:6">
      <c r="A87" s="80" t="s">
        <v>433</v>
      </c>
      <c r="B87" s="81">
        <v>2</v>
      </c>
      <c r="C87" s="78" t="str">
        <f>VLOOKUP(A87,'OVERZICHT NZA TECHNIEK'!A:C,2,0)</f>
        <v>Basisplaat voor opstelling </v>
      </c>
      <c r="D87" s="79">
        <f>VLOOKUP(A87,'OVERZICHT NZA TECHNIEK'!A:C,3,0)</f>
        <v>12.81</v>
      </c>
      <c r="E87" s="79">
        <f t="shared" si="7"/>
        <v>25.62</v>
      </c>
      <c r="F87" s="16"/>
    </row>
    <row r="88" spans="1:6">
      <c r="A88" s="80" t="s">
        <v>434</v>
      </c>
      <c r="B88" s="81">
        <v>1</v>
      </c>
      <c r="C88" s="78" t="str">
        <f>VLOOKUP(A88,'OVERZICHT NZA TECHNIEK'!A:C,2,0)</f>
        <v>Opstellen volledige prothese </v>
      </c>
      <c r="D88" s="79">
        <f>VLOOKUP(A88,'OVERZICHT NZA TECHNIEK'!A:C,3,0)</f>
        <v>72.05</v>
      </c>
      <c r="E88" s="79">
        <f t="shared" si="7"/>
        <v>72.05</v>
      </c>
      <c r="F88" s="16"/>
    </row>
    <row r="89" spans="1:6">
      <c r="A89" s="80" t="s">
        <v>657</v>
      </c>
      <c r="B89" s="81">
        <v>1</v>
      </c>
      <c r="C89" s="78" t="str">
        <f>VLOOKUP(A89,'OVERZICHT NZA TECHNIEK'!A:C,2,0)</f>
        <v xml:space="preserve">Opst./persen/gieten/inject./afwerken op suprastructuur </v>
      </c>
      <c r="D89" s="79">
        <f>VLOOKUP(A89,'OVERZICHT NZA TECHNIEK'!A:C,3,0)</f>
        <v>195.79</v>
      </c>
      <c r="E89" s="79">
        <f t="shared" si="7"/>
        <v>195.79</v>
      </c>
      <c r="F89" s="16"/>
    </row>
    <row r="90" spans="1:6">
      <c r="A90" s="80" t="s">
        <v>435</v>
      </c>
      <c r="B90" s="81">
        <v>2</v>
      </c>
      <c r="C90" s="78" t="str">
        <f>VLOOKUP(A90,'OVERZICHT NZA TECHNIEK'!A:C,2,0)</f>
        <v>Individuele modellatie (per boven of onder) . Volledige individueel gemodelleerde prothese volgens specifieke wensen patiënt</v>
      </c>
      <c r="D90" s="79">
        <f>VLOOKUP(A90,'OVERZICHT NZA TECHNIEK'!A:C,3,0)</f>
        <v>21.28</v>
      </c>
      <c r="E90" s="79">
        <f t="shared" si="7"/>
        <v>42.56</v>
      </c>
      <c r="F90" s="16"/>
    </row>
    <row r="91" spans="1:6">
      <c r="A91" s="80" t="s">
        <v>564</v>
      </c>
      <c r="B91" s="81">
        <f>$H$75+1</f>
        <v>3</v>
      </c>
      <c r="C91" s="78" t="str">
        <f>VLOOKUP(A91,'OVERZICHT NZA TECHNIEK'!A:C,2,0)</f>
        <v>Montage slot in kunststof </v>
      </c>
      <c r="D91" s="79">
        <f>VLOOKUP(A91,'OVERZICHT NZA TECHNIEK'!A:C,3,0)</f>
        <v>35.78</v>
      </c>
      <c r="E91" s="79">
        <f t="shared" si="7"/>
        <v>107.34</v>
      </c>
      <c r="F91" s="16"/>
    </row>
    <row r="92" spans="1:6">
      <c r="A92" s="84" t="s">
        <v>674</v>
      </c>
      <c r="B92" s="81">
        <f>$H$75*10+10</f>
        <v>30</v>
      </c>
      <c r="C92" s="78" t="str">
        <f>VLOOKUP(A92,'OVERZICHT NZA TECHNIEK'!A:C,2,0)</f>
        <v>Ruiter per mm</v>
      </c>
      <c r="D92" s="79">
        <f>VLOOKUP(A92,'OVERZICHT NZA TECHNIEK'!A:C,3,0)</f>
        <v>3.4</v>
      </c>
      <c r="E92" s="79">
        <f>PRODUCT(B92,D92)</f>
        <v>102</v>
      </c>
      <c r="F92" s="16"/>
    </row>
    <row r="93" spans="1:6">
      <c r="A93" s="80" t="s">
        <v>436</v>
      </c>
      <c r="B93" s="81">
        <v>1</v>
      </c>
      <c r="C93" s="78" t="str">
        <f>VLOOKUP(A93,'OVERZICHT NZA TECHNIEK'!A:C,2,0)</f>
        <v>Afmaken volledige prothese </v>
      </c>
      <c r="D93" s="79">
        <f>VLOOKUP(A93,'OVERZICHT NZA TECHNIEK'!A:C,3,0)</f>
        <v>77.63</v>
      </c>
      <c r="E93" s="79">
        <f t="shared" si="7"/>
        <v>77.63</v>
      </c>
      <c r="F93" s="16"/>
    </row>
    <row r="94" spans="1:6">
      <c r="A94" s="80" t="s">
        <v>664</v>
      </c>
      <c r="B94" s="81">
        <f>$H$75</f>
        <v>2</v>
      </c>
      <c r="C94" s="78" t="str">
        <f>VLOOKUP(A94,'OVERZICHT NZA TECHNIEK'!A:C,2,0)</f>
        <v xml:space="preserve">Implantaat toeslag; eenmalig per werkstuk per implantaat </v>
      </c>
      <c r="D94" s="79">
        <f>VLOOKUP(A94,'OVERZICHT NZA TECHNIEK'!A:C,3,0)</f>
        <v>83.25</v>
      </c>
      <c r="E94" s="79">
        <f t="shared" si="7"/>
        <v>166.5</v>
      </c>
      <c r="F94" s="16"/>
    </row>
    <row r="95" spans="1:6">
      <c r="A95" s="80" t="s">
        <v>437</v>
      </c>
      <c r="B95" s="81">
        <v>2</v>
      </c>
      <c r="C95" s="78" t="str">
        <f>VLOOKUP(A95,'OVERZICHT NZA TECHNIEK'!A:C,2,0)</f>
        <v>Reoccluderen + inslijpen per boven of onder, modellen na persen terugplaatsen  </v>
      </c>
      <c r="D95" s="79">
        <f>VLOOKUP(A95,'OVERZICHT NZA TECHNIEK'!A:C,3,0)</f>
        <v>26.34</v>
      </c>
      <c r="E95" s="79">
        <f t="shared" si="7"/>
        <v>52.68</v>
      </c>
      <c r="F95" s="16"/>
    </row>
    <row r="96" spans="1:6">
      <c r="A96" s="83" t="s">
        <v>438</v>
      </c>
      <c r="B96" s="81">
        <v>1</v>
      </c>
      <c r="C96" s="78" t="str">
        <f>VLOOKUP(A96,'OVERZICHT NZA TECHNIEK'!A:C,2,0)</f>
        <v>Arbo- en milieutoeslag </v>
      </c>
      <c r="D96" s="79">
        <f>VLOOKUP(A96,'OVERZICHT NZA TECHNIEK'!A:C,3,0)</f>
        <v>2.94</v>
      </c>
      <c r="E96" s="79">
        <f t="shared" si="7"/>
        <v>2.94</v>
      </c>
      <c r="F96" s="16"/>
    </row>
    <row r="97" spans="1:9">
      <c r="A97" s="80" t="s">
        <v>439</v>
      </c>
      <c r="B97" s="81">
        <v>2</v>
      </c>
      <c r="C97" s="78" t="str">
        <f>VLOOKUP(A97,'OVERZICHT NZA TECHNIEK'!A:C,2,0)</f>
        <v>Tanden (Kunststof front elementen sets (6st))</v>
      </c>
      <c r="D97" s="79">
        <f>VLOOKUP(A97,'OVERZICHT NZA TECHNIEK'!A:C,3,0)</f>
        <v>45.2</v>
      </c>
      <c r="E97" s="79">
        <f t="shared" si="7"/>
        <v>90.4</v>
      </c>
      <c r="F97" s="16"/>
    </row>
    <row r="98" spans="1:9">
      <c r="A98" s="80" t="s">
        <v>440</v>
      </c>
      <c r="B98" s="81">
        <v>2</v>
      </c>
      <c r="C98" s="78" t="str">
        <f>VLOOKUP(A98,'OVERZICHT NZA TECHNIEK'!A:C,2,0)</f>
        <v>Kiezen (Kunststof kiezen per set (8st))</v>
      </c>
      <c r="D98" s="79">
        <f>VLOOKUP(A98,'OVERZICHT NZA TECHNIEK'!A:C,3,0)</f>
        <v>31.05</v>
      </c>
      <c r="E98" s="79">
        <f t="shared" si="7"/>
        <v>62.1</v>
      </c>
      <c r="F98" s="16"/>
      <c r="H98" s="12" t="s">
        <v>692</v>
      </c>
    </row>
    <row r="99" spans="1:9">
      <c r="A99" s="20"/>
      <c r="B99" s="15"/>
      <c r="C99" s="14"/>
      <c r="D99" s="45"/>
      <c r="E99" s="45"/>
      <c r="F99" s="102">
        <f>SUM(E76:F98)</f>
        <v>1376.8400000000001</v>
      </c>
      <c r="H99" s="11">
        <f>F99+$F$153</f>
        <v>1526.71</v>
      </c>
    </row>
    <row r="100" spans="1:9">
      <c r="A100" s="110"/>
      <c r="B100" s="93"/>
      <c r="C100" s="106"/>
      <c r="D100" s="108"/>
      <c r="E100" s="108"/>
      <c r="F100" s="92"/>
    </row>
    <row r="101" spans="1:9">
      <c r="A101" s="64"/>
      <c r="B101" s="70" t="s">
        <v>720</v>
      </c>
      <c r="C101" s="65" t="s">
        <v>404</v>
      </c>
      <c r="D101" s="66"/>
      <c r="E101" s="66"/>
      <c r="F101" s="67"/>
    </row>
    <row r="102" spans="1:9">
      <c r="A102" s="5" t="s">
        <v>6</v>
      </c>
      <c r="B102" s="2" t="s">
        <v>0</v>
      </c>
      <c r="C102" s="3" t="s">
        <v>1</v>
      </c>
      <c r="D102" s="44" t="s">
        <v>2</v>
      </c>
      <c r="E102" s="44" t="s">
        <v>3</v>
      </c>
      <c r="F102" s="4" t="s">
        <v>4</v>
      </c>
      <c r="H102" s="135">
        <v>4</v>
      </c>
    </row>
    <row r="103" spans="1:9">
      <c r="A103" s="80" t="s">
        <v>428</v>
      </c>
      <c r="B103" s="81">
        <v>2</v>
      </c>
      <c r="C103" s="78" t="str">
        <f>VLOOKUP(A103,'OVERZICHT NZA TECHNIEK'!A:C,2,0)</f>
        <v>Stonemodel </v>
      </c>
      <c r="D103" s="79">
        <f>VLOOKUP(A103,'OVERZICHT NZA TECHNIEK'!A:C,3,0)</f>
        <v>10.62</v>
      </c>
      <c r="E103" s="79">
        <f t="shared" ref="E103:E121" si="11">PRODUCT(B103,D103)</f>
        <v>21.24</v>
      </c>
      <c r="F103" s="16"/>
    </row>
    <row r="104" spans="1:9">
      <c r="A104" s="80" t="s">
        <v>649</v>
      </c>
      <c r="B104" s="81">
        <v>1</v>
      </c>
      <c r="C104" s="78" t="str">
        <f>VLOOKUP(A104,'OVERZICHT NZA TECHNIEK'!A:C,2,0)</f>
        <v>Kunstharslepel ten behoeve van implantaat</v>
      </c>
      <c r="D104" s="79">
        <f>VLOOKUP(A104,'OVERZICHT NZA TECHNIEK'!A:C,3,0)</f>
        <v>58.26</v>
      </c>
      <c r="E104" s="79">
        <f t="shared" si="11"/>
        <v>58.26</v>
      </c>
      <c r="F104" s="16"/>
    </row>
    <row r="105" spans="1:9">
      <c r="A105" s="80" t="s">
        <v>652</v>
      </c>
      <c r="B105" s="81">
        <f>$H$102</f>
        <v>4</v>
      </c>
      <c r="C105" s="78" t="str">
        <f>VLOOKUP(A105,'OVERZICHT NZA TECHNIEK'!A:C,2,0)</f>
        <v xml:space="preserve">Hulpdelen plaatsen in afdruk, per stuk </v>
      </c>
      <c r="D105" s="79">
        <f>VLOOKUP(A105,'OVERZICHT NZA TECHNIEK'!A:C,3,0)</f>
        <v>8.17</v>
      </c>
      <c r="E105" s="79">
        <f t="shared" si="11"/>
        <v>32.68</v>
      </c>
      <c r="F105" s="16"/>
    </row>
    <row r="106" spans="1:9">
      <c r="A106" s="84" t="s">
        <v>672</v>
      </c>
      <c r="B106" s="81">
        <f>$H$102</f>
        <v>4</v>
      </c>
      <c r="C106" s="78" t="str">
        <f>VLOOKUP(A106,'OVERZICHT NZA TECHNIEK'!A:C,2,0)</f>
        <v>Afdrukhulpdeel (steg)</v>
      </c>
      <c r="D106" s="79">
        <f>VLOOKUP(A106,'OVERZICHT NZA TECHNIEK'!A:C,3,0)</f>
        <v>27.45</v>
      </c>
      <c r="E106" s="79">
        <f>PRODUCT(B106,D106)</f>
        <v>109.8</v>
      </c>
      <c r="F106" s="16"/>
    </row>
    <row r="107" spans="1:9">
      <c r="A107" s="84" t="s">
        <v>431</v>
      </c>
      <c r="B107" s="81">
        <v>1</v>
      </c>
      <c r="C107" s="78" t="s">
        <v>59</v>
      </c>
      <c r="D107" s="79">
        <f>VLOOKUP(A32,'OVERZICHT NZA TECHNIEK'!A:C,3,0)</f>
        <v>19.48</v>
      </c>
      <c r="E107" s="79">
        <f>PRODUCT(B107,D107)</f>
        <v>19.48</v>
      </c>
      <c r="F107" s="16"/>
      <c r="I107" s="131"/>
    </row>
    <row r="108" spans="1:9">
      <c r="A108" s="84" t="s">
        <v>671</v>
      </c>
      <c r="B108" s="81">
        <f>$H$102</f>
        <v>4</v>
      </c>
      <c r="C108" s="78" t="str">
        <f>VLOOKUP(A108,'OVERZICHT NZA TECHNIEK'!A:C,2,0)</f>
        <v>Modelanaloog (steg)</v>
      </c>
      <c r="D108" s="79">
        <f>VLOOKUP(A108,'OVERZICHT NZA TECHNIEK'!A:C,3,0)</f>
        <v>22.5</v>
      </c>
      <c r="E108" s="79">
        <f t="shared" ref="E108" si="12">PRODUCT(B108,D108)</f>
        <v>90</v>
      </c>
      <c r="F108" s="16"/>
    </row>
    <row r="109" spans="1:9">
      <c r="A109" s="80" t="s">
        <v>654</v>
      </c>
      <c r="B109" s="81">
        <v>1</v>
      </c>
      <c r="C109" s="78" t="str">
        <f>VLOOKUP(A109,'OVERZICHT NZA TECHNIEK'!A:C,2,0)</f>
        <v>Stonemodel uit kunststof implantaat lepel_x000B_</v>
      </c>
      <c r="D109" s="79">
        <f>VLOOKUP(A109,'OVERZICHT NZA TECHNIEK'!A:C,3,0)</f>
        <v>23.03</v>
      </c>
      <c r="E109" s="79">
        <f t="shared" si="11"/>
        <v>23.03</v>
      </c>
      <c r="F109" s="16"/>
    </row>
    <row r="110" spans="1:9">
      <c r="A110" s="80" t="s">
        <v>489</v>
      </c>
      <c r="B110" s="81">
        <v>1</v>
      </c>
      <c r="C110" s="78" t="str">
        <f>VLOOKUP(A110,'OVERZICHT NZA TECHNIEK'!A:C,2,0)</f>
        <v>Precisie duplicaatmodel (uit siliconen) </v>
      </c>
      <c r="D110" s="79">
        <f>VLOOKUP(A110,'OVERZICHT NZA TECHNIEK'!A:C,3,0)</f>
        <v>43.15</v>
      </c>
      <c r="E110" s="79">
        <f t="shared" si="11"/>
        <v>43.15</v>
      </c>
      <c r="F110" s="16"/>
    </row>
    <row r="111" spans="1:9">
      <c r="A111" s="80" t="s">
        <v>432</v>
      </c>
      <c r="B111" s="81">
        <v>1</v>
      </c>
      <c r="C111" s="78" t="str">
        <f>VLOOKUP(A111,'OVERZICHT NZA TECHNIEK'!A:C,2,0)</f>
        <v>Model monteren in middelwaard articulator, bijvoorbeeld Balance, Rational, Denatus, Condylator of vergelijkbaar type</v>
      </c>
      <c r="D111" s="79">
        <f>VLOOKUP(A111,'OVERZICHT NZA TECHNIEK'!A:C,3,0)</f>
        <v>21.17</v>
      </c>
      <c r="E111" s="79">
        <f t="shared" ref="E111" si="13">PRODUCT(B111,D111)</f>
        <v>21.17</v>
      </c>
      <c r="F111" s="16"/>
    </row>
    <row r="112" spans="1:9">
      <c r="A112" s="80" t="s">
        <v>433</v>
      </c>
      <c r="B112" s="81">
        <v>1</v>
      </c>
      <c r="C112" s="78" t="str">
        <f>VLOOKUP(A112,'OVERZICHT NZA TECHNIEK'!A:C,2,0)</f>
        <v>Basisplaat voor opstelling </v>
      </c>
      <c r="D112" s="79">
        <f>VLOOKUP(A112,'OVERZICHT NZA TECHNIEK'!A:C,3,0)</f>
        <v>12.81</v>
      </c>
      <c r="E112" s="79">
        <f t="shared" si="11"/>
        <v>12.81</v>
      </c>
      <c r="F112" s="16"/>
    </row>
    <row r="113" spans="1:8">
      <c r="A113" s="80" t="s">
        <v>657</v>
      </c>
      <c r="B113" s="81">
        <v>1</v>
      </c>
      <c r="C113" s="78" t="str">
        <f>VLOOKUP(A113,'OVERZICHT NZA TECHNIEK'!A:C,2,0)</f>
        <v xml:space="preserve">Opst./persen/gieten/inject./afwerken op suprastructuur </v>
      </c>
      <c r="D113" s="79">
        <f>VLOOKUP(A113,'OVERZICHT NZA TECHNIEK'!A:C,3,0)</f>
        <v>195.79</v>
      </c>
      <c r="E113" s="79">
        <f>PRODUCT(B113,D113)</f>
        <v>195.79</v>
      </c>
      <c r="F113" s="16"/>
    </row>
    <row r="114" spans="1:8">
      <c r="A114" s="80" t="s">
        <v>435</v>
      </c>
      <c r="B114" s="81">
        <v>1</v>
      </c>
      <c r="C114" s="78" t="str">
        <f>VLOOKUP(A114,'OVERZICHT NZA TECHNIEK'!A:C,2,0)</f>
        <v>Individuele modellatie (per boven of onder) . Volledige individueel gemodelleerde prothese volgens specifieke wensen patiënt</v>
      </c>
      <c r="D114" s="79">
        <f>VLOOKUP(A114,'OVERZICHT NZA TECHNIEK'!A:C,3,0)</f>
        <v>21.28</v>
      </c>
      <c r="E114" s="79">
        <f t="shared" si="11"/>
        <v>21.28</v>
      </c>
      <c r="F114" s="16"/>
    </row>
    <row r="115" spans="1:8">
      <c r="A115" s="80" t="s">
        <v>564</v>
      </c>
      <c r="B115" s="81">
        <f>$H$102+1</f>
        <v>5</v>
      </c>
      <c r="C115" s="78" t="str">
        <f>VLOOKUP(A115,'OVERZICHT NZA TECHNIEK'!A:C,2,0)</f>
        <v>Montage slot in kunststof </v>
      </c>
      <c r="D115" s="79">
        <f>VLOOKUP(A115,'OVERZICHT NZA TECHNIEK'!A:C,3,0)</f>
        <v>35.78</v>
      </c>
      <c r="E115" s="79">
        <f t="shared" si="11"/>
        <v>178.9</v>
      </c>
      <c r="F115" s="16"/>
    </row>
    <row r="116" spans="1:8">
      <c r="A116" s="84" t="s">
        <v>674</v>
      </c>
      <c r="B116" s="81">
        <f>$H$102*10+10</f>
        <v>50</v>
      </c>
      <c r="C116" s="78" t="str">
        <f>VLOOKUP(A116,'OVERZICHT NZA TECHNIEK'!A:C,2,0)</f>
        <v>Ruiter per mm</v>
      </c>
      <c r="D116" s="79">
        <f>VLOOKUP(A116,'OVERZICHT NZA TECHNIEK'!A:C,3,0)</f>
        <v>3.4</v>
      </c>
      <c r="E116" s="79">
        <f>PRODUCT(B116,D116)</f>
        <v>170</v>
      </c>
      <c r="F116" s="16"/>
    </row>
    <row r="117" spans="1:8">
      <c r="A117" s="80" t="s">
        <v>664</v>
      </c>
      <c r="B117" s="81">
        <f>$H$102</f>
        <v>4</v>
      </c>
      <c r="C117" s="78" t="str">
        <f>VLOOKUP(A117,'OVERZICHT NZA TECHNIEK'!A:C,2,0)</f>
        <v xml:space="preserve">Implantaat toeslag; eenmalig per werkstuk per implantaat </v>
      </c>
      <c r="D117" s="79">
        <f>VLOOKUP(A117,'OVERZICHT NZA TECHNIEK'!A:C,3,0)</f>
        <v>83.25</v>
      </c>
      <c r="E117" s="79">
        <f t="shared" si="11"/>
        <v>333</v>
      </c>
      <c r="F117" s="16"/>
    </row>
    <row r="118" spans="1:8">
      <c r="A118" s="80" t="s">
        <v>437</v>
      </c>
      <c r="B118" s="81">
        <v>1</v>
      </c>
      <c r="C118" s="78" t="str">
        <f>VLOOKUP(A118,'OVERZICHT NZA TECHNIEK'!A:C,2,0)</f>
        <v>Reoccluderen + inslijpen per boven of onder, modellen na persen terugplaatsen  </v>
      </c>
      <c r="D118" s="79">
        <f>VLOOKUP(A118,'OVERZICHT NZA TECHNIEK'!A:C,3,0)</f>
        <v>26.34</v>
      </c>
      <c r="E118" s="79">
        <f t="shared" si="11"/>
        <v>26.34</v>
      </c>
      <c r="F118" s="16"/>
    </row>
    <row r="119" spans="1:8">
      <c r="A119" s="83" t="s">
        <v>438</v>
      </c>
      <c r="B119" s="81">
        <v>1</v>
      </c>
      <c r="C119" s="78" t="str">
        <f>VLOOKUP(A119,'OVERZICHT NZA TECHNIEK'!A:C,2,0)</f>
        <v>Arbo- en milieutoeslag </v>
      </c>
      <c r="D119" s="79">
        <f>VLOOKUP(A119,'OVERZICHT NZA TECHNIEK'!A:C,3,0)</f>
        <v>2.94</v>
      </c>
      <c r="E119" s="79">
        <f t="shared" si="11"/>
        <v>2.94</v>
      </c>
      <c r="F119" s="16"/>
    </row>
    <row r="120" spans="1:8">
      <c r="A120" s="80" t="s">
        <v>439</v>
      </c>
      <c r="B120" s="81">
        <v>1</v>
      </c>
      <c r="C120" s="78" t="str">
        <f>VLOOKUP(A120,'OVERZICHT NZA TECHNIEK'!A:C,2,0)</f>
        <v>Tanden (Kunststof front elementen sets (6st))</v>
      </c>
      <c r="D120" s="79">
        <f>VLOOKUP(A120,'OVERZICHT NZA TECHNIEK'!A:C,3,0)</f>
        <v>45.2</v>
      </c>
      <c r="E120" s="79">
        <f t="shared" si="11"/>
        <v>45.2</v>
      </c>
      <c r="F120" s="16"/>
    </row>
    <row r="121" spans="1:8">
      <c r="A121" s="80" t="s">
        <v>440</v>
      </c>
      <c r="B121" s="81">
        <v>1</v>
      </c>
      <c r="C121" s="78" t="str">
        <f>VLOOKUP(A121,'OVERZICHT NZA TECHNIEK'!A:C,2,0)</f>
        <v>Kiezen (Kunststof kiezen per set (8st))</v>
      </c>
      <c r="D121" s="79">
        <f>VLOOKUP(A121,'OVERZICHT NZA TECHNIEK'!A:C,3,0)</f>
        <v>31.05</v>
      </c>
      <c r="E121" s="79">
        <f t="shared" si="11"/>
        <v>31.05</v>
      </c>
      <c r="F121" s="16"/>
      <c r="H121" s="12" t="s">
        <v>692</v>
      </c>
    </row>
    <row r="122" spans="1:8">
      <c r="A122" s="111"/>
      <c r="B122" s="99"/>
      <c r="C122" s="106"/>
      <c r="D122" s="108"/>
      <c r="E122" s="108"/>
      <c r="F122" s="102">
        <f>SUM(E103:F121)</f>
        <v>1436.12</v>
      </c>
      <c r="H122" s="11">
        <f>F122+$F$153</f>
        <v>1585.9899999999998</v>
      </c>
    </row>
    <row r="123" spans="1:8">
      <c r="A123" s="110"/>
      <c r="F123" s="140"/>
    </row>
    <row r="124" spans="1:8">
      <c r="A124" s="60"/>
      <c r="B124" s="70" t="s">
        <v>718</v>
      </c>
      <c r="C124" s="61" t="s">
        <v>408</v>
      </c>
      <c r="D124" s="62"/>
      <c r="E124" s="62"/>
      <c r="F124" s="63"/>
    </row>
    <row r="125" spans="1:8">
      <c r="A125" s="5" t="s">
        <v>6</v>
      </c>
      <c r="B125" s="2" t="s">
        <v>0</v>
      </c>
      <c r="C125" s="3" t="s">
        <v>1</v>
      </c>
      <c r="D125" s="44" t="s">
        <v>2</v>
      </c>
      <c r="E125" s="44" t="s">
        <v>3</v>
      </c>
      <c r="F125" s="4" t="s">
        <v>4</v>
      </c>
      <c r="H125" s="135">
        <v>2</v>
      </c>
    </row>
    <row r="126" spans="1:8">
      <c r="A126" s="80" t="s">
        <v>428</v>
      </c>
      <c r="B126" s="81">
        <v>2</v>
      </c>
      <c r="C126" s="78" t="str">
        <f>VLOOKUP(A126,'OVERZICHT NZA TECHNIEK'!A:C,2,0)</f>
        <v>Stonemodel </v>
      </c>
      <c r="D126" s="79">
        <f>VLOOKUP(A126,'OVERZICHT NZA TECHNIEK'!A:C,3,0)</f>
        <v>10.62</v>
      </c>
      <c r="E126" s="79">
        <f t="shared" ref="E126:E144" si="14">PRODUCT(B126,D126)</f>
        <v>21.24</v>
      </c>
      <c r="F126" s="16"/>
    </row>
    <row r="127" spans="1:8">
      <c r="A127" s="80" t="s">
        <v>649</v>
      </c>
      <c r="B127" s="81">
        <v>1</v>
      </c>
      <c r="C127" s="78" t="str">
        <f>VLOOKUP(A127,'OVERZICHT NZA TECHNIEK'!A:C,2,0)</f>
        <v>Kunstharslepel ten behoeve van implantaat</v>
      </c>
      <c r="D127" s="79">
        <f>VLOOKUP(A127,'OVERZICHT NZA TECHNIEK'!A:C,3,0)</f>
        <v>58.26</v>
      </c>
      <c r="E127" s="79">
        <f t="shared" si="14"/>
        <v>58.26</v>
      </c>
      <c r="F127" s="16"/>
    </row>
    <row r="128" spans="1:8">
      <c r="A128" s="80" t="s">
        <v>652</v>
      </c>
      <c r="B128" s="81">
        <f>$H$125</f>
        <v>2</v>
      </c>
      <c r="C128" s="78" t="str">
        <f>VLOOKUP(A128,'OVERZICHT NZA TECHNIEK'!A:C,2,0)</f>
        <v xml:space="preserve">Hulpdelen plaatsen in afdruk, per stuk </v>
      </c>
      <c r="D128" s="79">
        <f>VLOOKUP(A128,'OVERZICHT NZA TECHNIEK'!A:C,3,0)</f>
        <v>8.17</v>
      </c>
      <c r="E128" s="79">
        <f t="shared" si="14"/>
        <v>16.34</v>
      </c>
      <c r="F128" s="16"/>
    </row>
    <row r="129" spans="1:8">
      <c r="A129" s="84" t="s">
        <v>672</v>
      </c>
      <c r="B129" s="81">
        <f>$H$125</f>
        <v>2</v>
      </c>
      <c r="C129" s="78" t="str">
        <f>VLOOKUP(A129,'OVERZICHT NZA TECHNIEK'!A:C,2,0)</f>
        <v>Afdrukhulpdeel (steg)</v>
      </c>
      <c r="D129" s="79">
        <f>VLOOKUP(A129,'OVERZICHT NZA TECHNIEK'!A:C,3,0)</f>
        <v>27.45</v>
      </c>
      <c r="E129" s="79">
        <f>PRODUCT(B129,D129)</f>
        <v>54.9</v>
      </c>
      <c r="F129" s="16"/>
    </row>
    <row r="130" spans="1:8">
      <c r="A130" s="84" t="s">
        <v>671</v>
      </c>
      <c r="B130" s="81">
        <f>$H$125</f>
        <v>2</v>
      </c>
      <c r="C130" s="78" t="str">
        <f>VLOOKUP(A130,'OVERZICHT NZA TECHNIEK'!A:C,2,0)</f>
        <v>Modelanaloog (steg)</v>
      </c>
      <c r="D130" s="79">
        <f>VLOOKUP(A130,'OVERZICHT NZA TECHNIEK'!A:C,3,0)</f>
        <v>22.5</v>
      </c>
      <c r="E130" s="79">
        <f t="shared" ref="E130" si="15">PRODUCT(B130,D130)</f>
        <v>45</v>
      </c>
      <c r="F130" s="16"/>
    </row>
    <row r="131" spans="1:8">
      <c r="A131" s="80" t="s">
        <v>654</v>
      </c>
      <c r="B131" s="81">
        <v>1</v>
      </c>
      <c r="C131" s="78" t="str">
        <f>VLOOKUP(A131,'OVERZICHT NZA TECHNIEK'!A:C,2,0)</f>
        <v>Stonemodel uit kunststof implantaat lepel_x000B_</v>
      </c>
      <c r="D131" s="79">
        <f>VLOOKUP(A131,'OVERZICHT NZA TECHNIEK'!A:C,3,0)</f>
        <v>23.03</v>
      </c>
      <c r="E131" s="79">
        <f t="shared" si="14"/>
        <v>23.03</v>
      </c>
      <c r="F131" s="16"/>
    </row>
    <row r="132" spans="1:8">
      <c r="A132" s="80" t="s">
        <v>489</v>
      </c>
      <c r="B132" s="81">
        <v>1</v>
      </c>
      <c r="C132" s="78" t="str">
        <f>VLOOKUP(A132,'OVERZICHT NZA TECHNIEK'!A:C,2,0)</f>
        <v>Precisie duplicaatmodel (uit siliconen) </v>
      </c>
      <c r="D132" s="79">
        <f>VLOOKUP(A132,'OVERZICHT NZA TECHNIEK'!A:C,3,0)</f>
        <v>43.15</v>
      </c>
      <c r="E132" s="79">
        <f t="shared" si="14"/>
        <v>43.15</v>
      </c>
      <c r="F132" s="16"/>
    </row>
    <row r="133" spans="1:8">
      <c r="A133" s="80" t="s">
        <v>431</v>
      </c>
      <c r="B133" s="81">
        <v>1</v>
      </c>
      <c r="C133" s="78" t="s">
        <v>59</v>
      </c>
      <c r="D133" s="79">
        <f>VLOOKUP(A32,'OVERZICHT NZA TECHNIEK'!A:C,3,0)</f>
        <v>19.48</v>
      </c>
      <c r="E133" s="79">
        <f>PRODUCT(B133,D133)</f>
        <v>19.48</v>
      </c>
      <c r="F133" s="16"/>
    </row>
    <row r="134" spans="1:8">
      <c r="A134" s="80" t="s">
        <v>432</v>
      </c>
      <c r="B134" s="81">
        <v>1</v>
      </c>
      <c r="C134" s="78" t="str">
        <f>VLOOKUP(A134,'OVERZICHT NZA TECHNIEK'!A:C,2,0)</f>
        <v>Model monteren in middelwaard articulator, bijvoorbeeld Balance, Rational, Denatus, Condylator of vergelijkbaar type</v>
      </c>
      <c r="D134" s="79">
        <f>VLOOKUP(A134,'OVERZICHT NZA TECHNIEK'!A:C,3,0)</f>
        <v>21.17</v>
      </c>
      <c r="E134" s="79">
        <f t="shared" ref="E134" si="16">PRODUCT(B134,D134)</f>
        <v>21.17</v>
      </c>
      <c r="F134" s="16"/>
    </row>
    <row r="135" spans="1:8">
      <c r="A135" s="80" t="s">
        <v>433</v>
      </c>
      <c r="B135" s="81">
        <v>1</v>
      </c>
      <c r="C135" s="78" t="str">
        <f>VLOOKUP(A135,'OVERZICHT NZA TECHNIEK'!A:C,2,0)</f>
        <v>Basisplaat voor opstelling </v>
      </c>
      <c r="D135" s="79">
        <f>VLOOKUP(A135,'OVERZICHT NZA TECHNIEK'!A:C,3,0)</f>
        <v>12.81</v>
      </c>
      <c r="E135" s="79">
        <f t="shared" si="14"/>
        <v>12.81</v>
      </c>
      <c r="F135" s="16"/>
    </row>
    <row r="136" spans="1:8">
      <c r="A136" s="80" t="s">
        <v>657</v>
      </c>
      <c r="B136" s="81">
        <v>1</v>
      </c>
      <c r="C136" s="78" t="str">
        <f>VLOOKUP(A136,'OVERZICHT NZA TECHNIEK'!A:C,2,0)</f>
        <v xml:space="preserve">Opst./persen/gieten/inject./afwerken op suprastructuur </v>
      </c>
      <c r="D136" s="79">
        <f>VLOOKUP(A136,'OVERZICHT NZA TECHNIEK'!A:C,3,0)</f>
        <v>195.79</v>
      </c>
      <c r="E136" s="79">
        <f t="shared" si="14"/>
        <v>195.79</v>
      </c>
      <c r="F136" s="16"/>
    </row>
    <row r="137" spans="1:8">
      <c r="A137" s="80" t="s">
        <v>435</v>
      </c>
      <c r="B137" s="81">
        <v>1</v>
      </c>
      <c r="C137" s="78" t="str">
        <f>VLOOKUP(A137,'OVERZICHT NZA TECHNIEK'!A:C,2,0)</f>
        <v>Individuele modellatie (per boven of onder) . Volledige individueel gemodelleerde prothese volgens specifieke wensen patiënt</v>
      </c>
      <c r="D137" s="79">
        <f>VLOOKUP(A137,'OVERZICHT NZA TECHNIEK'!A:C,3,0)</f>
        <v>21.28</v>
      </c>
      <c r="E137" s="79">
        <f t="shared" si="14"/>
        <v>21.28</v>
      </c>
      <c r="F137" s="16"/>
    </row>
    <row r="138" spans="1:8">
      <c r="A138" s="80" t="s">
        <v>564</v>
      </c>
      <c r="B138" s="81">
        <f>$H$125+1</f>
        <v>3</v>
      </c>
      <c r="C138" s="78" t="str">
        <f>VLOOKUP(A138,'OVERZICHT NZA TECHNIEK'!A:C,2,0)</f>
        <v>Montage slot in kunststof </v>
      </c>
      <c r="D138" s="79">
        <f>VLOOKUP(A138,'OVERZICHT NZA TECHNIEK'!A:C,3,0)</f>
        <v>35.78</v>
      </c>
      <c r="E138" s="79">
        <f t="shared" si="14"/>
        <v>107.34</v>
      </c>
      <c r="F138" s="16"/>
    </row>
    <row r="139" spans="1:8">
      <c r="A139" s="84" t="s">
        <v>674</v>
      </c>
      <c r="B139" s="81">
        <f>$H$125*10+10</f>
        <v>30</v>
      </c>
      <c r="C139" s="78" t="str">
        <f>VLOOKUP(A139,'OVERZICHT NZA TECHNIEK'!A:C,2,0)</f>
        <v>Ruiter per mm</v>
      </c>
      <c r="D139" s="79">
        <f>VLOOKUP(A139,'OVERZICHT NZA TECHNIEK'!A:C,3,0)</f>
        <v>3.4</v>
      </c>
      <c r="E139" s="79">
        <f>PRODUCT(B139,D139)</f>
        <v>102</v>
      </c>
      <c r="F139" s="16"/>
    </row>
    <row r="140" spans="1:8">
      <c r="A140" s="80" t="s">
        <v>664</v>
      </c>
      <c r="B140" s="81">
        <f>$H$125</f>
        <v>2</v>
      </c>
      <c r="C140" s="78" t="str">
        <f>VLOOKUP(A140,'OVERZICHT NZA TECHNIEK'!A:C,2,0)</f>
        <v xml:space="preserve">Implantaat toeslag; eenmalig per werkstuk per implantaat </v>
      </c>
      <c r="D140" s="79">
        <f>VLOOKUP(A140,'OVERZICHT NZA TECHNIEK'!A:C,3,0)</f>
        <v>83.25</v>
      </c>
      <c r="E140" s="79">
        <f t="shared" si="14"/>
        <v>166.5</v>
      </c>
      <c r="F140" s="16"/>
    </row>
    <row r="141" spans="1:8">
      <c r="A141" s="80" t="s">
        <v>437</v>
      </c>
      <c r="B141" s="81">
        <v>1</v>
      </c>
      <c r="C141" s="78" t="str">
        <f>VLOOKUP(A141,'OVERZICHT NZA TECHNIEK'!A:C,2,0)</f>
        <v>Reoccluderen + inslijpen per boven of onder, modellen na persen terugplaatsen  </v>
      </c>
      <c r="D141" s="79">
        <f>VLOOKUP(A141,'OVERZICHT NZA TECHNIEK'!A:C,3,0)</f>
        <v>26.34</v>
      </c>
      <c r="E141" s="79">
        <f t="shared" si="14"/>
        <v>26.34</v>
      </c>
      <c r="F141" s="16"/>
    </row>
    <row r="142" spans="1:8">
      <c r="A142" s="83" t="s">
        <v>438</v>
      </c>
      <c r="B142" s="81">
        <v>1</v>
      </c>
      <c r="C142" s="78" t="str">
        <f>VLOOKUP(A142,'OVERZICHT NZA TECHNIEK'!A:C,2,0)</f>
        <v>Arbo- en milieutoeslag </v>
      </c>
      <c r="D142" s="79">
        <f>VLOOKUP(A142,'OVERZICHT NZA TECHNIEK'!A:C,3,0)</f>
        <v>2.94</v>
      </c>
      <c r="E142" s="79">
        <f t="shared" si="14"/>
        <v>2.94</v>
      </c>
      <c r="F142" s="16"/>
    </row>
    <row r="143" spans="1:8">
      <c r="A143" s="80" t="s">
        <v>439</v>
      </c>
      <c r="B143" s="81">
        <v>1</v>
      </c>
      <c r="C143" s="78" t="str">
        <f>VLOOKUP(A143,'OVERZICHT NZA TECHNIEK'!A:C,2,0)</f>
        <v>Tanden (Kunststof front elementen sets (6st))</v>
      </c>
      <c r="D143" s="79">
        <f>VLOOKUP(A143,'OVERZICHT NZA TECHNIEK'!A:C,3,0)</f>
        <v>45.2</v>
      </c>
      <c r="E143" s="79">
        <f t="shared" si="14"/>
        <v>45.2</v>
      </c>
      <c r="F143" s="16"/>
    </row>
    <row r="144" spans="1:8">
      <c r="A144" s="80" t="s">
        <v>440</v>
      </c>
      <c r="B144" s="81">
        <v>1</v>
      </c>
      <c r="C144" s="78" t="str">
        <f>VLOOKUP(A144,'OVERZICHT NZA TECHNIEK'!A:C,2,0)</f>
        <v>Kiezen (Kunststof kiezen per set (8st))</v>
      </c>
      <c r="D144" s="79">
        <f>VLOOKUP(A144,'OVERZICHT NZA TECHNIEK'!A:C,3,0)</f>
        <v>31.05</v>
      </c>
      <c r="E144" s="79">
        <f t="shared" si="14"/>
        <v>31.05</v>
      </c>
      <c r="F144" s="16"/>
      <c r="H144" s="12" t="s">
        <v>692</v>
      </c>
    </row>
    <row r="145" spans="1:8">
      <c r="A145" s="111"/>
      <c r="B145" s="99"/>
      <c r="C145" s="106"/>
      <c r="D145" s="108"/>
      <c r="E145" s="108"/>
      <c r="F145" s="102">
        <f>SUM(E126:F144)</f>
        <v>1013.8200000000002</v>
      </c>
      <c r="H145" s="11">
        <f>F145+$F$153</f>
        <v>1163.69</v>
      </c>
    </row>
    <row r="146" spans="1:8" ht="15.6">
      <c r="A146" s="141"/>
      <c r="B146" s="142"/>
      <c r="C146" s="143"/>
      <c r="D146" s="144"/>
      <c r="E146" s="144"/>
      <c r="F146" s="145"/>
    </row>
    <row r="147" spans="1:8" ht="15">
      <c r="A147" s="39"/>
      <c r="B147" s="54"/>
      <c r="C147" s="55" t="s">
        <v>403</v>
      </c>
      <c r="D147" s="56"/>
      <c r="E147" s="56"/>
      <c r="F147" s="17"/>
    </row>
    <row r="148" spans="1:8" ht="15">
      <c r="A148" s="40" t="s">
        <v>6</v>
      </c>
      <c r="B148" s="24" t="s">
        <v>0</v>
      </c>
      <c r="C148" s="3" t="s">
        <v>1</v>
      </c>
      <c r="D148" s="44" t="s">
        <v>2</v>
      </c>
      <c r="E148" s="44" t="s">
        <v>3</v>
      </c>
      <c r="F148" s="4" t="s">
        <v>4</v>
      </c>
    </row>
    <row r="149" spans="1:8">
      <c r="A149" s="80" t="s">
        <v>441</v>
      </c>
      <c r="B149" s="81">
        <v>1</v>
      </c>
      <c r="C149" s="78" t="str">
        <f>VLOOKUP(A149,'OVERZICHT NZA TECHNIEK'!A:C,2,0)</f>
        <v xml:space="preserve">Relinen met was van kunststof lepel inclusief waswal </v>
      </c>
      <c r="D149" s="79">
        <f>VLOOKUP(A149,'OVERZICHT NZA TECHNIEK'!A:C,3,0)</f>
        <v>26.6</v>
      </c>
      <c r="E149" s="79">
        <f>PRODUCT(B149,D149)</f>
        <v>26.6</v>
      </c>
      <c r="F149" s="16"/>
    </row>
    <row r="150" spans="1:8">
      <c r="A150" s="80" t="s">
        <v>442</v>
      </c>
      <c r="B150" s="81">
        <v>1</v>
      </c>
      <c r="C150" s="78" t="str">
        <f>VLOOKUP(A150,'OVERZICHT NZA TECHNIEK'!A:C,2,0)</f>
        <v>Aanbrengen registratie apparatuur op beetplaat </v>
      </c>
      <c r="D150" s="79">
        <f>VLOOKUP(A150,'OVERZICHT NZA TECHNIEK'!A:C,3,0)</f>
        <v>43.11</v>
      </c>
      <c r="E150" s="79">
        <f>PRODUCT(B150,D150)</f>
        <v>43.11</v>
      </c>
      <c r="F150" s="16"/>
    </row>
    <row r="151" spans="1:8">
      <c r="A151" s="80" t="s">
        <v>443</v>
      </c>
      <c r="B151" s="81">
        <v>1</v>
      </c>
      <c r="C151" s="78" t="str">
        <f>VLOOKUP(A151,'OVERZICHT NZA TECHNIEK'!A:C,2,0)</f>
        <v xml:space="preserve">Model monteren volgens intra orale registratie </v>
      </c>
      <c r="D151" s="79">
        <f>VLOOKUP(A151,'OVERZICHT NZA TECHNIEK'!A:C,3,0)</f>
        <v>36.07</v>
      </c>
      <c r="E151" s="79">
        <f>PRODUCT(B151,D151)</f>
        <v>36.07</v>
      </c>
      <c r="F151" s="16"/>
    </row>
    <row r="152" spans="1:8">
      <c r="A152" s="80" t="s">
        <v>444</v>
      </c>
      <c r="B152" s="81">
        <v>1</v>
      </c>
      <c r="C152" s="78" t="str">
        <f>VLOOKUP(A152,'OVERZICHT NZA TECHNIEK'!A:C,2,0)</f>
        <v xml:space="preserve">Meerprijs opstellen volgens bijzondere methode Extra voor opstellen volgens Flögel, Gerber, lingualised occlusion. Eenmaal in rekening te brengen. </v>
      </c>
      <c r="D152" s="79">
        <f>VLOOKUP(A152,'OVERZICHT NZA TECHNIEK'!A:C,3,0)</f>
        <v>44.09</v>
      </c>
      <c r="E152" s="79">
        <f>PRODUCT(B152,D152)</f>
        <v>44.09</v>
      </c>
      <c r="F152" s="16"/>
    </row>
    <row r="153" spans="1:8">
      <c r="A153" s="52"/>
      <c r="F153" s="94">
        <f>SUM(E149:E152)</f>
        <v>149.87</v>
      </c>
    </row>
    <row r="154" spans="1:8">
      <c r="A154" s="90"/>
      <c r="B154" s="89"/>
      <c r="C154" s="90"/>
      <c r="D154" s="91"/>
      <c r="E154" s="91"/>
      <c r="F154" s="92"/>
    </row>
    <row r="155" spans="1:8">
      <c r="A155" s="95"/>
      <c r="B155" s="109"/>
      <c r="C155" s="95" t="s">
        <v>391</v>
      </c>
      <c r="D155" s="146"/>
      <c r="E155" s="146"/>
      <c r="F155" s="104"/>
    </row>
    <row r="156" spans="1:8" ht="15">
      <c r="A156" s="118" t="s">
        <v>6</v>
      </c>
      <c r="B156" s="119" t="s">
        <v>0</v>
      </c>
      <c r="C156" s="115" t="s">
        <v>1</v>
      </c>
      <c r="D156" s="116" t="s">
        <v>2</v>
      </c>
      <c r="E156" s="116" t="s">
        <v>3</v>
      </c>
      <c r="F156" s="117" t="s">
        <v>4</v>
      </c>
    </row>
    <row r="157" spans="1:8" ht="15">
      <c r="A157" s="76" t="s">
        <v>447</v>
      </c>
      <c r="B157" s="81">
        <v>1</v>
      </c>
      <c r="C157" s="78" t="str">
        <f>VLOOKUP(A157,'OVERZICHT NZA TECHNIEK'!A:C,2,0)</f>
        <v>Volle plaat / metalen basisplaat ter versterking</v>
      </c>
      <c r="D157" s="79">
        <f>VLOOKUP(A157,'OVERZICHT NZA TECHNIEK'!A:C,3,0)</f>
        <v>261.92</v>
      </c>
      <c r="E157" s="79">
        <f t="shared" ref="E157" si="17">D157*B157</f>
        <v>261.92</v>
      </c>
      <c r="F157" s="14"/>
    </row>
    <row r="158" spans="1:8" ht="15">
      <c r="A158" s="120"/>
      <c r="B158" s="58"/>
      <c r="C158" s="121"/>
      <c r="D158" s="122"/>
      <c r="E158" s="122"/>
      <c r="F158" s="13">
        <f>+SUM(D157)</f>
        <v>261.92</v>
      </c>
    </row>
    <row r="159" spans="1:8">
      <c r="A159" s="147"/>
      <c r="B159" s="148"/>
      <c r="C159" s="149"/>
      <c r="D159" s="150"/>
      <c r="E159" s="150"/>
      <c r="F159" s="150"/>
    </row>
    <row r="160" spans="1:8">
      <c r="A160" s="105"/>
      <c r="B160" s="70"/>
      <c r="C160" s="55" t="s">
        <v>392</v>
      </c>
      <c r="D160" s="104"/>
      <c r="E160" s="104"/>
      <c r="F160" s="55"/>
    </row>
    <row r="161" spans="1:6" ht="15">
      <c r="A161" s="40" t="s">
        <v>6</v>
      </c>
      <c r="B161" s="24" t="s">
        <v>0</v>
      </c>
      <c r="C161" s="3" t="s">
        <v>1</v>
      </c>
      <c r="D161" s="44" t="s">
        <v>2</v>
      </c>
      <c r="E161" s="44" t="s">
        <v>3</v>
      </c>
      <c r="F161" s="4" t="s">
        <v>4</v>
      </c>
    </row>
    <row r="162" spans="1:6" ht="15">
      <c r="A162" s="76" t="s">
        <v>448</v>
      </c>
      <c r="B162" s="77">
        <v>1</v>
      </c>
      <c r="C162" s="78" t="str">
        <f>VLOOKUP(A162,'OVERZICHT NZA TECHNIEK'!A:C,2,0)</f>
        <v>Metalen tuber versterking </v>
      </c>
      <c r="D162" s="79">
        <f>VLOOKUP(A162,'OVERZICHT NZA TECHNIEK'!A:C,3,0)</f>
        <v>100.83</v>
      </c>
      <c r="E162" s="79">
        <f t="shared" ref="E162" si="18">D162*B162</f>
        <v>100.83</v>
      </c>
      <c r="F162" s="14"/>
    </row>
    <row r="163" spans="1:6">
      <c r="A163" s="14"/>
      <c r="B163" s="15"/>
      <c r="C163" s="14"/>
      <c r="D163" s="45"/>
      <c r="E163" s="45"/>
      <c r="F163" s="13">
        <f>+SUM(D162)</f>
        <v>100.83</v>
      </c>
    </row>
    <row r="164" spans="1:6">
      <c r="F164" s="12"/>
    </row>
  </sheetData>
  <pageMargins left="0.7" right="0.7" top="0.75" bottom="0.75" header="0.3" footer="0.3"/>
  <pageSetup paperSize="9" scale="73" orientation="landscape" r:id="rId1"/>
  <rowBreaks count="12" manualBreakCount="12">
    <brk id="27" max="5" man="1"/>
    <brk id="50" max="5" man="1"/>
    <brk id="78" max="5" man="1"/>
    <brk id="124" max="5" man="1"/>
    <brk id="147" max="16383" man="1"/>
    <brk id="189" max="16383" man="1"/>
    <brk id="223" max="16383" man="1"/>
    <brk id="260" max="16383" man="1"/>
    <brk id="295" max="16383" man="1"/>
    <brk id="332" max="16383" man="1"/>
    <brk id="369" max="16383" man="1"/>
    <brk id="407" max="16383" man="1"/>
  </rowBreaks>
  <colBreaks count="1" manualBreakCount="1">
    <brk id="12" max="1048575" man="1"/>
  </colBreaks>
  <ignoredErrors>
    <ignoredError sqref="D54 D107 D13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zoomScaleNormal="100" workbookViewId="0">
      <selection activeCell="L11" sqref="L11"/>
    </sheetView>
  </sheetViews>
  <sheetFormatPr defaultColWidth="8.77734375" defaultRowHeight="14.4"/>
  <cols>
    <col min="1" max="1" width="6.77734375" style="12" customWidth="1"/>
    <col min="2" max="2" width="7" style="18" customWidth="1"/>
    <col min="3" max="3" width="88.21875" style="12" customWidth="1"/>
    <col min="4" max="4" width="10.77734375" style="43" customWidth="1"/>
    <col min="5" max="5" width="10.21875" style="43" customWidth="1"/>
    <col min="6" max="6" width="10.21875" style="11" customWidth="1"/>
    <col min="7" max="7" width="8.77734375" style="12"/>
    <col min="8" max="8" width="12.21875" style="12" customWidth="1"/>
    <col min="9" max="16384" width="8.77734375" style="12"/>
  </cols>
  <sheetData>
    <row r="1" spans="1:8">
      <c r="A1" s="23"/>
      <c r="B1" s="70" t="s">
        <v>725</v>
      </c>
      <c r="C1" s="1" t="s">
        <v>384</v>
      </c>
      <c r="D1" s="51"/>
      <c r="E1" s="51"/>
      <c r="F1" s="112"/>
      <c r="H1" s="132" t="s">
        <v>691</v>
      </c>
    </row>
    <row r="2" spans="1:8">
      <c r="A2" s="28" t="s">
        <v>6</v>
      </c>
      <c r="B2" s="2" t="s">
        <v>0</v>
      </c>
      <c r="C2" s="3" t="s">
        <v>1</v>
      </c>
      <c r="D2" s="44" t="s">
        <v>2</v>
      </c>
      <c r="E2" s="44" t="s">
        <v>3</v>
      </c>
      <c r="F2" s="4" t="s">
        <v>4</v>
      </c>
      <c r="H2" s="134">
        <v>2</v>
      </c>
    </row>
    <row r="3" spans="1:8">
      <c r="A3" s="84" t="s">
        <v>428</v>
      </c>
      <c r="B3" s="81">
        <v>1</v>
      </c>
      <c r="C3" s="78" t="str">
        <f>VLOOKUP(A3,'OVERZICHT NZA TECHNIEK'!A:C,2,0)</f>
        <v>Stonemodel </v>
      </c>
      <c r="D3" s="79">
        <f>VLOOKUP(A3,'OVERZICHT NZA TECHNIEK'!A:C,3,0)</f>
        <v>10.62</v>
      </c>
      <c r="E3" s="79">
        <f t="shared" ref="E3" si="0">PRODUCT(B3,D3)</f>
        <v>10.62</v>
      </c>
      <c r="F3" s="16"/>
    </row>
    <row r="4" spans="1:8">
      <c r="A4" s="84" t="s">
        <v>652</v>
      </c>
      <c r="B4" s="81">
        <f>$H$2</f>
        <v>2</v>
      </c>
      <c r="C4" s="78" t="str">
        <f>VLOOKUP(A4,'OVERZICHT NZA TECHNIEK'!A:C,2,0)</f>
        <v xml:space="preserve">Hulpdelen plaatsen in afdruk, per stuk </v>
      </c>
      <c r="D4" s="79">
        <f>VLOOKUP(A4,'OVERZICHT NZA TECHNIEK'!A:C,3,0)</f>
        <v>8.17</v>
      </c>
      <c r="E4" s="79">
        <f t="shared" ref="E4:E13" si="1">PRODUCT(B4,D4)</f>
        <v>16.34</v>
      </c>
      <c r="F4" s="16"/>
    </row>
    <row r="5" spans="1:8">
      <c r="A5" s="84" t="s">
        <v>675</v>
      </c>
      <c r="B5" s="81">
        <f>$H$2</f>
        <v>2</v>
      </c>
      <c r="C5" s="78" t="str">
        <f>VLOOKUP(A5,'OVERZICHT NZA TECHNIEK'!A:C,2,0)</f>
        <v>Afdrukhulpdeel (drukknop)</v>
      </c>
      <c r="D5" s="79">
        <f>VLOOKUP(A5,'OVERZICHT NZA TECHNIEK'!A:C,3,0)</f>
        <v>15.2</v>
      </c>
      <c r="E5" s="79">
        <f>PRODUCT(B5,D5)</f>
        <v>30.4</v>
      </c>
      <c r="F5" s="16"/>
    </row>
    <row r="6" spans="1:8">
      <c r="A6" s="84" t="s">
        <v>673</v>
      </c>
      <c r="B6" s="81">
        <f>$H$2</f>
        <v>2</v>
      </c>
      <c r="C6" s="78" t="str">
        <f>VLOOKUP(A6,'OVERZICHT NZA TECHNIEK'!A:C,2,0)</f>
        <v>Modelanaloog (drukknop)</v>
      </c>
      <c r="D6" s="79">
        <f>VLOOKUP(A6,'OVERZICHT NZA TECHNIEK'!A:C,3,0)</f>
        <v>19.3</v>
      </c>
      <c r="E6" s="79">
        <f>PRODUCT(B6,D6)</f>
        <v>38.6</v>
      </c>
      <c r="F6" s="16"/>
    </row>
    <row r="7" spans="1:8">
      <c r="A7" s="84" t="s">
        <v>432</v>
      </c>
      <c r="B7" s="81">
        <v>1</v>
      </c>
      <c r="C7" s="78" t="str">
        <f>VLOOKUP(A7,'OVERZICHT NZA TECHNIEK'!A:C,2,0)</f>
        <v>Model monteren in middelwaard articulator, bijvoorbeeld Balance, Rational, Denatus, Condylator of vergelijkbaar type</v>
      </c>
      <c r="D7" s="79">
        <f>VLOOKUP(A7,'OVERZICHT NZA TECHNIEK'!A:C,3,0)</f>
        <v>21.17</v>
      </c>
      <c r="E7" s="79">
        <f t="shared" si="1"/>
        <v>21.17</v>
      </c>
      <c r="F7" s="16"/>
    </row>
    <row r="8" spans="1:8">
      <c r="A8" s="84" t="s">
        <v>553</v>
      </c>
      <c r="B8" s="81">
        <v>1</v>
      </c>
      <c r="C8" s="78" t="str">
        <f>VLOOKUP(A8,'OVERZICHT NZA TECHNIEK'!A:C,2,0)</f>
        <v>Overzetting vol</v>
      </c>
      <c r="D8" s="79">
        <f>VLOOKUP(A8,'OVERZICHT NZA TECHNIEK'!A:C,3,0)</f>
        <v>131.07</v>
      </c>
      <c r="E8" s="79">
        <f t="shared" si="1"/>
        <v>131.07</v>
      </c>
      <c r="F8" s="16"/>
    </row>
    <row r="9" spans="1:8">
      <c r="A9" s="84" t="s">
        <v>668</v>
      </c>
      <c r="B9" s="81">
        <f>$H$2</f>
        <v>2</v>
      </c>
      <c r="C9" s="78" t="str">
        <f>VLOOKUP(A9,'OVERZICHT NZA TECHNIEK'!A:C,2,0)</f>
        <v xml:space="preserve">Stellen slot met behulp van parallellometer </v>
      </c>
      <c r="D9" s="79">
        <f>VLOOKUP(A9,'OVERZICHT NZA TECHNIEK'!A:C,3,0)</f>
        <v>35.69</v>
      </c>
      <c r="E9" s="79">
        <f t="shared" si="1"/>
        <v>71.38</v>
      </c>
      <c r="F9" s="16"/>
    </row>
    <row r="10" spans="1:8">
      <c r="A10" s="84" t="s">
        <v>564</v>
      </c>
      <c r="B10" s="81">
        <f>$H$2</f>
        <v>2</v>
      </c>
      <c r="C10" s="78" t="str">
        <f>VLOOKUP(A10,'OVERZICHT NZA TECHNIEK'!A:C,2,0)</f>
        <v>Montage slot in kunststof </v>
      </c>
      <c r="D10" s="79">
        <f>VLOOKUP(A10,'OVERZICHT NZA TECHNIEK'!A:C,3,0)</f>
        <v>35.78</v>
      </c>
      <c r="E10" s="79">
        <f t="shared" si="1"/>
        <v>71.56</v>
      </c>
      <c r="F10" s="16"/>
    </row>
    <row r="11" spans="1:8">
      <c r="A11" s="83" t="s">
        <v>676</v>
      </c>
      <c r="B11" s="81">
        <f>$H$2</f>
        <v>2</v>
      </c>
      <c r="C11" s="78" t="str">
        <f>VLOOKUP(A11,'OVERZICHT NZA TECHNIEK'!A:C,2,0)</f>
        <v>Drukknopmatrix</v>
      </c>
      <c r="D11" s="79">
        <f>VLOOKUP(A11,'OVERZICHT NZA TECHNIEK'!A:C,3,0)</f>
        <v>81.5</v>
      </c>
      <c r="E11" s="82">
        <f t="shared" ref="E11" si="2">PRODUCT(B11,D11)</f>
        <v>163</v>
      </c>
      <c r="F11" s="16"/>
    </row>
    <row r="12" spans="1:8">
      <c r="A12" s="84" t="s">
        <v>664</v>
      </c>
      <c r="B12" s="81">
        <f>$H$2</f>
        <v>2</v>
      </c>
      <c r="C12" s="78" t="str">
        <f>VLOOKUP(A12,'OVERZICHT NZA TECHNIEK'!A:C,2,0)</f>
        <v xml:space="preserve">Implantaat toeslag; eenmalig per werkstuk per implantaat </v>
      </c>
      <c r="D12" s="79">
        <f>VLOOKUP(A12,'OVERZICHT NZA TECHNIEK'!A:C,3,0)</f>
        <v>83.25</v>
      </c>
      <c r="E12" s="79">
        <f t="shared" si="1"/>
        <v>166.5</v>
      </c>
      <c r="F12" s="16"/>
    </row>
    <row r="13" spans="1:8">
      <c r="A13" s="84" t="s">
        <v>438</v>
      </c>
      <c r="B13" s="81">
        <v>1</v>
      </c>
      <c r="C13" s="78" t="str">
        <f>VLOOKUP(A13,'OVERZICHT NZA TECHNIEK'!A:C,2,0)</f>
        <v>Arbo- en milieutoeslag </v>
      </c>
      <c r="D13" s="79">
        <f>VLOOKUP(A13,'OVERZICHT NZA TECHNIEK'!A:C,3,0)</f>
        <v>2.94</v>
      </c>
      <c r="E13" s="79">
        <f t="shared" si="1"/>
        <v>2.94</v>
      </c>
      <c r="F13" s="16"/>
    </row>
    <row r="14" spans="1:8">
      <c r="A14" s="29"/>
      <c r="B14" s="15"/>
      <c r="C14" s="14"/>
      <c r="D14" s="45"/>
      <c r="E14" s="45"/>
      <c r="F14" s="102">
        <f>SUM(E3:F13)</f>
        <v>723.58</v>
      </c>
    </row>
    <row r="15" spans="1:8">
      <c r="A15" s="137"/>
      <c r="B15" s="93"/>
      <c r="C15" s="106"/>
      <c r="D15" s="108"/>
      <c r="E15" s="108"/>
      <c r="F15" s="92"/>
      <c r="G15" s="138"/>
      <c r="H15" s="138"/>
    </row>
    <row r="16" spans="1:8">
      <c r="A16" s="27"/>
      <c r="B16" s="109" t="s">
        <v>726</v>
      </c>
      <c r="C16" s="1" t="s">
        <v>385</v>
      </c>
      <c r="D16" s="51"/>
      <c r="E16" s="51"/>
      <c r="F16" s="63"/>
    </row>
    <row r="17" spans="1:8">
      <c r="A17" s="28" t="s">
        <v>6</v>
      </c>
      <c r="B17" s="2" t="s">
        <v>0</v>
      </c>
      <c r="C17" s="3" t="s">
        <v>1</v>
      </c>
      <c r="D17" s="44" t="s">
        <v>2</v>
      </c>
      <c r="E17" s="44" t="s">
        <v>3</v>
      </c>
      <c r="F17" s="4" t="s">
        <v>4</v>
      </c>
      <c r="H17" s="134">
        <v>2</v>
      </c>
    </row>
    <row r="18" spans="1:8">
      <c r="A18" s="84" t="s">
        <v>428</v>
      </c>
      <c r="B18" s="81">
        <v>2</v>
      </c>
      <c r="C18" s="78" t="str">
        <f>VLOOKUP(A18,'OVERZICHT NZA TECHNIEK'!A:C,2,0)</f>
        <v>Stonemodel </v>
      </c>
      <c r="D18" s="79">
        <f>VLOOKUP(A18,'OVERZICHT NZA TECHNIEK'!A:C,3,0)</f>
        <v>10.62</v>
      </c>
      <c r="E18" s="79">
        <f t="shared" ref="E18:E30" si="3">PRODUCT(B18,D18)</f>
        <v>21.24</v>
      </c>
      <c r="F18" s="16"/>
    </row>
    <row r="19" spans="1:8">
      <c r="A19" s="84" t="s">
        <v>649</v>
      </c>
      <c r="B19" s="81">
        <v>1</v>
      </c>
      <c r="C19" s="78" t="str">
        <f>VLOOKUP(A19,'OVERZICHT NZA TECHNIEK'!A:C,2,0)</f>
        <v>Kunstharslepel ten behoeve van implantaat</v>
      </c>
      <c r="D19" s="79">
        <f>VLOOKUP(A19,'OVERZICHT NZA TECHNIEK'!A:C,3,0)</f>
        <v>58.26</v>
      </c>
      <c r="E19" s="79">
        <f t="shared" si="3"/>
        <v>58.26</v>
      </c>
      <c r="F19" s="16"/>
    </row>
    <row r="20" spans="1:8">
      <c r="A20" s="84" t="s">
        <v>652</v>
      </c>
      <c r="B20" s="81">
        <f>$H$17</f>
        <v>2</v>
      </c>
      <c r="C20" s="78" t="str">
        <f>VLOOKUP(A20,'OVERZICHT NZA TECHNIEK'!A:C,2,0)</f>
        <v xml:space="preserve">Hulpdelen plaatsen in afdruk, per stuk </v>
      </c>
      <c r="D20" s="79">
        <f>VLOOKUP(A20,'OVERZICHT NZA TECHNIEK'!A:C,3,0)</f>
        <v>8.17</v>
      </c>
      <c r="E20" s="79">
        <f t="shared" si="3"/>
        <v>16.34</v>
      </c>
      <c r="F20" s="16"/>
    </row>
    <row r="21" spans="1:8">
      <c r="A21" s="84" t="s">
        <v>672</v>
      </c>
      <c r="B21" s="81">
        <f>$H$17</f>
        <v>2</v>
      </c>
      <c r="C21" s="78" t="str">
        <f>VLOOKUP(A21,'OVERZICHT NZA TECHNIEK'!A:C,2,0)</f>
        <v>Afdrukhulpdeel (steg)</v>
      </c>
      <c r="D21" s="79">
        <f>VLOOKUP(A21,'OVERZICHT NZA TECHNIEK'!A:C,3,0)</f>
        <v>27.45</v>
      </c>
      <c r="E21" s="79">
        <f>PRODUCT(B21,D21)</f>
        <v>54.9</v>
      </c>
      <c r="F21" s="16"/>
    </row>
    <row r="22" spans="1:8">
      <c r="A22" s="84" t="s">
        <v>671</v>
      </c>
      <c r="B22" s="81">
        <f>$H$17</f>
        <v>2</v>
      </c>
      <c r="C22" s="78" t="str">
        <f>VLOOKUP(A22,'OVERZICHT NZA TECHNIEK'!A:C,2,0)</f>
        <v>Modelanaloog (steg)</v>
      </c>
      <c r="D22" s="79">
        <f>VLOOKUP(A22,'OVERZICHT NZA TECHNIEK'!A:C,3,0)</f>
        <v>22.5</v>
      </c>
      <c r="E22" s="79">
        <f>PRODUCT(B22,D22)</f>
        <v>45</v>
      </c>
      <c r="F22" s="16"/>
    </row>
    <row r="23" spans="1:8">
      <c r="A23" s="84" t="s">
        <v>654</v>
      </c>
      <c r="B23" s="81">
        <v>1</v>
      </c>
      <c r="C23" s="78" t="str">
        <f>VLOOKUP(A23,'OVERZICHT NZA TECHNIEK'!A:C,2,0)</f>
        <v>Stonemodel uit kunststof implantaat lepel_x000B_</v>
      </c>
      <c r="D23" s="79">
        <f>VLOOKUP(A23,'OVERZICHT NZA TECHNIEK'!A:C,3,0)</f>
        <v>23.03</v>
      </c>
      <c r="E23" s="79">
        <f t="shared" si="3"/>
        <v>23.03</v>
      </c>
      <c r="F23" s="16"/>
    </row>
    <row r="24" spans="1:8">
      <c r="A24" s="84" t="s">
        <v>489</v>
      </c>
      <c r="B24" s="81">
        <v>1</v>
      </c>
      <c r="C24" s="78" t="str">
        <f>VLOOKUP(A24,'OVERZICHT NZA TECHNIEK'!A:C,2,0)</f>
        <v>Precisie duplicaatmodel (uit siliconen) </v>
      </c>
      <c r="D24" s="79">
        <f>VLOOKUP(A24,'OVERZICHT NZA TECHNIEK'!A:C,3,0)</f>
        <v>43.15</v>
      </c>
      <c r="E24" s="79">
        <f t="shared" si="3"/>
        <v>43.15</v>
      </c>
      <c r="F24" s="16"/>
    </row>
    <row r="25" spans="1:8">
      <c r="A25" s="84" t="s">
        <v>432</v>
      </c>
      <c r="B25" s="81">
        <v>1</v>
      </c>
      <c r="C25" s="78" t="str">
        <f>VLOOKUP(A25,'OVERZICHT NZA TECHNIEK'!A:C,2,0)</f>
        <v>Model monteren in middelwaard articulator, bijvoorbeeld Balance, Rational, Denatus, Condylator of vergelijkbaar type</v>
      </c>
      <c r="D25" s="79">
        <f>VLOOKUP(A25,'OVERZICHT NZA TECHNIEK'!A:C,3,0)</f>
        <v>21.17</v>
      </c>
      <c r="E25" s="79">
        <f t="shared" si="3"/>
        <v>21.17</v>
      </c>
      <c r="F25" s="16"/>
    </row>
    <row r="26" spans="1:8">
      <c r="A26" s="84" t="s">
        <v>553</v>
      </c>
      <c r="B26" s="81">
        <v>1</v>
      </c>
      <c r="C26" s="78" t="str">
        <f>VLOOKUP(A26,'OVERZICHT NZA TECHNIEK'!A:C,2,0)</f>
        <v>Overzetting vol</v>
      </c>
      <c r="D26" s="79">
        <f>VLOOKUP(A26,'OVERZICHT NZA TECHNIEK'!A:C,3,0)</f>
        <v>131.07</v>
      </c>
      <c r="E26" s="79">
        <f t="shared" si="3"/>
        <v>131.07</v>
      </c>
      <c r="F26" s="16"/>
    </row>
    <row r="27" spans="1:8">
      <c r="A27" s="84" t="s">
        <v>565</v>
      </c>
      <c r="B27" s="81">
        <f>$H$17+1</f>
        <v>3</v>
      </c>
      <c r="C27" s="78" t="str">
        <f>VLOOKUP(A27,'OVERZICHT NZA TECHNIEK'!A:C,2,0)</f>
        <v xml:space="preserve">Montage stegdeel in kunststof </v>
      </c>
      <c r="D27" s="79">
        <f>VLOOKUP(A27,'OVERZICHT NZA TECHNIEK'!A:C,3,0)</f>
        <v>35.840000000000003</v>
      </c>
      <c r="E27" s="79">
        <f t="shared" si="3"/>
        <v>107.52000000000001</v>
      </c>
      <c r="F27" s="16"/>
    </row>
    <row r="28" spans="1:8">
      <c r="A28" s="84" t="s">
        <v>674</v>
      </c>
      <c r="B28" s="81">
        <f>$H$17*10+10</f>
        <v>30</v>
      </c>
      <c r="C28" s="78" t="str">
        <f>VLOOKUP(A28,'OVERZICHT NZA TECHNIEK'!A:C,2,0)</f>
        <v>Ruiter per mm</v>
      </c>
      <c r="D28" s="79">
        <f>VLOOKUP(A28,'OVERZICHT NZA TECHNIEK'!A:C,3,0)</f>
        <v>3.4</v>
      </c>
      <c r="E28" s="79">
        <f>PRODUCT(B28,D28)</f>
        <v>102</v>
      </c>
      <c r="F28" s="16"/>
    </row>
    <row r="29" spans="1:8">
      <c r="A29" s="84" t="s">
        <v>664</v>
      </c>
      <c r="B29" s="81">
        <f>$H$17</f>
        <v>2</v>
      </c>
      <c r="C29" s="78" t="str">
        <f>VLOOKUP(A29,'OVERZICHT NZA TECHNIEK'!A:C,2,0)</f>
        <v xml:space="preserve">Implantaat toeslag; eenmalig per werkstuk per implantaat </v>
      </c>
      <c r="D29" s="79">
        <f>VLOOKUP(A29,'OVERZICHT NZA TECHNIEK'!A:C,3,0)</f>
        <v>83.25</v>
      </c>
      <c r="E29" s="79">
        <f t="shared" si="3"/>
        <v>166.5</v>
      </c>
      <c r="F29" s="16"/>
    </row>
    <row r="30" spans="1:8">
      <c r="A30" s="84" t="s">
        <v>438</v>
      </c>
      <c r="B30" s="81">
        <v>1</v>
      </c>
      <c r="C30" s="78" t="str">
        <f>VLOOKUP(A30,'OVERZICHT NZA TECHNIEK'!A:C,2,0)</f>
        <v>Arbo- en milieutoeslag </v>
      </c>
      <c r="D30" s="79">
        <f>VLOOKUP(A30,'OVERZICHT NZA TECHNIEK'!A:C,3,0)</f>
        <v>2.94</v>
      </c>
      <c r="E30" s="79">
        <f t="shared" si="3"/>
        <v>2.94</v>
      </c>
      <c r="F30" s="16"/>
    </row>
    <row r="31" spans="1:8">
      <c r="A31" s="29"/>
      <c r="B31" s="15"/>
      <c r="C31" s="14"/>
      <c r="D31" s="45"/>
      <c r="E31" s="45"/>
      <c r="F31" s="102">
        <f>SUM(E18:F30)</f>
        <v>793.12000000000012</v>
      </c>
    </row>
    <row r="32" spans="1:8">
      <c r="A32" s="137"/>
      <c r="B32" s="93"/>
      <c r="C32" s="106"/>
      <c r="D32" s="108"/>
      <c r="E32" s="108"/>
      <c r="F32" s="92"/>
    </row>
    <row r="33" spans="1:8">
      <c r="A33" s="27"/>
      <c r="B33" s="109" t="s">
        <v>727</v>
      </c>
      <c r="C33" s="1" t="s">
        <v>427</v>
      </c>
      <c r="D33" s="51"/>
      <c r="E33" s="51"/>
      <c r="F33" s="63"/>
    </row>
    <row r="34" spans="1:8">
      <c r="A34" s="28" t="s">
        <v>6</v>
      </c>
      <c r="B34" s="2" t="s">
        <v>0</v>
      </c>
      <c r="C34" s="3" t="s">
        <v>1</v>
      </c>
      <c r="D34" s="44" t="s">
        <v>2</v>
      </c>
      <c r="E34" s="44" t="s">
        <v>3</v>
      </c>
      <c r="F34" s="4" t="s">
        <v>4</v>
      </c>
      <c r="H34" s="135">
        <v>4</v>
      </c>
    </row>
    <row r="35" spans="1:8">
      <c r="A35" s="84" t="s">
        <v>428</v>
      </c>
      <c r="B35" s="81">
        <v>2</v>
      </c>
      <c r="C35" s="78" t="str">
        <f>VLOOKUP(A35,'OVERZICHT NZA TECHNIEK'!A:C,2,0)</f>
        <v>Stonemodel </v>
      </c>
      <c r="D35" s="79">
        <f>VLOOKUP(A35,'OVERZICHT NZA TECHNIEK'!A:C,3,0)</f>
        <v>10.62</v>
      </c>
      <c r="E35" s="79">
        <f t="shared" ref="E35:E37" si="4">PRODUCT(B35,D35)</f>
        <v>21.24</v>
      </c>
      <c r="F35" s="16"/>
    </row>
    <row r="36" spans="1:8">
      <c r="A36" s="84" t="s">
        <v>649</v>
      </c>
      <c r="B36" s="81">
        <v>1</v>
      </c>
      <c r="C36" s="78" t="str">
        <f>VLOOKUP(A36,'OVERZICHT NZA TECHNIEK'!A:C,2,0)</f>
        <v>Kunstharslepel ten behoeve van implantaat</v>
      </c>
      <c r="D36" s="79">
        <f>VLOOKUP(A36,'OVERZICHT NZA TECHNIEK'!A:C,3,0)</f>
        <v>58.26</v>
      </c>
      <c r="E36" s="79">
        <f t="shared" si="4"/>
        <v>58.26</v>
      </c>
      <c r="F36" s="16"/>
    </row>
    <row r="37" spans="1:8">
      <c r="A37" s="84" t="s">
        <v>652</v>
      </c>
      <c r="B37" s="81">
        <f>$H$34</f>
        <v>4</v>
      </c>
      <c r="C37" s="78" t="str">
        <f>VLOOKUP(A37,'OVERZICHT NZA TECHNIEK'!A:C,2,0)</f>
        <v xml:space="preserve">Hulpdelen plaatsen in afdruk, per stuk </v>
      </c>
      <c r="D37" s="79">
        <f>VLOOKUP(A37,'OVERZICHT NZA TECHNIEK'!A:C,3,0)</f>
        <v>8.17</v>
      </c>
      <c r="E37" s="79">
        <f t="shared" si="4"/>
        <v>32.68</v>
      </c>
      <c r="F37" s="16"/>
    </row>
    <row r="38" spans="1:8">
      <c r="A38" s="84" t="s">
        <v>672</v>
      </c>
      <c r="B38" s="81">
        <f>$H$34</f>
        <v>4</v>
      </c>
      <c r="C38" s="78" t="str">
        <f>VLOOKUP(A38,'OVERZICHT NZA TECHNIEK'!A:C,2,0)</f>
        <v>Afdrukhulpdeel (steg)</v>
      </c>
      <c r="D38" s="79">
        <f>VLOOKUP(A38,'OVERZICHT NZA TECHNIEK'!A:C,3,0)</f>
        <v>27.45</v>
      </c>
      <c r="E38" s="79">
        <f>PRODUCT(B38,D38)</f>
        <v>109.8</v>
      </c>
      <c r="F38" s="16"/>
    </row>
    <row r="39" spans="1:8">
      <c r="A39" s="84" t="s">
        <v>671</v>
      </c>
      <c r="B39" s="81">
        <f>$H$34</f>
        <v>4</v>
      </c>
      <c r="C39" s="78" t="str">
        <f>VLOOKUP(A39,'OVERZICHT NZA TECHNIEK'!A:C,2,0)</f>
        <v>Modelanaloog (steg)</v>
      </c>
      <c r="D39" s="79">
        <f>VLOOKUP(A39,'OVERZICHT NZA TECHNIEK'!A:C,3,0)</f>
        <v>22.5</v>
      </c>
      <c r="E39" s="79">
        <f>PRODUCT(B39,D39)</f>
        <v>90</v>
      </c>
      <c r="F39" s="16"/>
    </row>
    <row r="40" spans="1:8">
      <c r="A40" s="84" t="s">
        <v>654</v>
      </c>
      <c r="B40" s="81">
        <v>1</v>
      </c>
      <c r="C40" s="78" t="str">
        <f>VLOOKUP(A40,'OVERZICHT NZA TECHNIEK'!A:C,2,0)</f>
        <v>Stonemodel uit kunststof implantaat lepel_x000B_</v>
      </c>
      <c r="D40" s="79">
        <f>VLOOKUP(A40,'OVERZICHT NZA TECHNIEK'!A:C,3,0)</f>
        <v>23.03</v>
      </c>
      <c r="E40" s="79">
        <f t="shared" ref="E40:E44" si="5">PRODUCT(B40,D40)</f>
        <v>23.03</v>
      </c>
      <c r="F40" s="16"/>
    </row>
    <row r="41" spans="1:8">
      <c r="A41" s="84" t="s">
        <v>489</v>
      </c>
      <c r="B41" s="81">
        <v>1</v>
      </c>
      <c r="C41" s="78" t="str">
        <f>VLOOKUP(A41,'OVERZICHT NZA TECHNIEK'!A:C,2,0)</f>
        <v>Precisie duplicaatmodel (uit siliconen) </v>
      </c>
      <c r="D41" s="79">
        <f>VLOOKUP(A41,'OVERZICHT NZA TECHNIEK'!A:C,3,0)</f>
        <v>43.15</v>
      </c>
      <c r="E41" s="79">
        <f t="shared" si="5"/>
        <v>43.15</v>
      </c>
      <c r="F41" s="16"/>
    </row>
    <row r="42" spans="1:8">
      <c r="A42" s="84" t="s">
        <v>432</v>
      </c>
      <c r="B42" s="81">
        <v>1</v>
      </c>
      <c r="C42" s="78" t="str">
        <f>VLOOKUP(A42,'OVERZICHT NZA TECHNIEK'!A:C,2,0)</f>
        <v>Model monteren in middelwaard articulator, bijvoorbeeld Balance, Rational, Denatus, Condylator of vergelijkbaar type</v>
      </c>
      <c r="D42" s="79">
        <f>VLOOKUP(A42,'OVERZICHT NZA TECHNIEK'!A:C,3,0)</f>
        <v>21.17</v>
      </c>
      <c r="E42" s="79">
        <f t="shared" si="5"/>
        <v>21.17</v>
      </c>
      <c r="F42" s="16"/>
    </row>
    <row r="43" spans="1:8">
      <c r="A43" s="84" t="s">
        <v>553</v>
      </c>
      <c r="B43" s="81">
        <v>1</v>
      </c>
      <c r="C43" s="78" t="str">
        <f>VLOOKUP(A43,'OVERZICHT NZA TECHNIEK'!A:C,2,0)</f>
        <v>Overzetting vol</v>
      </c>
      <c r="D43" s="79">
        <f>VLOOKUP(A43,'OVERZICHT NZA TECHNIEK'!A:C,3,0)</f>
        <v>131.07</v>
      </c>
      <c r="E43" s="79">
        <f t="shared" si="5"/>
        <v>131.07</v>
      </c>
      <c r="F43" s="16"/>
    </row>
    <row r="44" spans="1:8">
      <c r="A44" s="84" t="s">
        <v>565</v>
      </c>
      <c r="B44" s="81">
        <f>$H$34+1</f>
        <v>5</v>
      </c>
      <c r="C44" s="78" t="str">
        <f>VLOOKUP(A44,'OVERZICHT NZA TECHNIEK'!A:C,2,0)</f>
        <v xml:space="preserve">Montage stegdeel in kunststof </v>
      </c>
      <c r="D44" s="79">
        <f>VLOOKUP(A44,'OVERZICHT NZA TECHNIEK'!A:C,3,0)</f>
        <v>35.840000000000003</v>
      </c>
      <c r="E44" s="79">
        <f t="shared" si="5"/>
        <v>179.20000000000002</v>
      </c>
      <c r="F44" s="16"/>
    </row>
    <row r="45" spans="1:8">
      <c r="A45" s="84" t="s">
        <v>674</v>
      </c>
      <c r="B45" s="81">
        <f>$H$34*10</f>
        <v>40</v>
      </c>
      <c r="C45" s="78" t="str">
        <f>VLOOKUP(A45,'OVERZICHT NZA TECHNIEK'!A:C,2,0)</f>
        <v>Ruiter per mm</v>
      </c>
      <c r="D45" s="79">
        <f>VLOOKUP(A45,'OVERZICHT NZA TECHNIEK'!A:C,3,0)</f>
        <v>3.4</v>
      </c>
      <c r="E45" s="79">
        <f>PRODUCT(B45,D45)</f>
        <v>136</v>
      </c>
      <c r="F45" s="16"/>
    </row>
    <row r="46" spans="1:8">
      <c r="A46" s="84" t="s">
        <v>664</v>
      </c>
      <c r="B46" s="81">
        <f>$H$34</f>
        <v>4</v>
      </c>
      <c r="C46" s="78" t="str">
        <f>VLOOKUP(A46,'OVERZICHT NZA TECHNIEK'!A:C,2,0)</f>
        <v xml:space="preserve">Implantaat toeslag; eenmalig per werkstuk per implantaat </v>
      </c>
      <c r="D46" s="79">
        <f>VLOOKUP(A46,'OVERZICHT NZA TECHNIEK'!A:C,3,0)</f>
        <v>83.25</v>
      </c>
      <c r="E46" s="79">
        <f t="shared" ref="E46:E47" si="6">PRODUCT(B46,D46)</f>
        <v>333</v>
      </c>
      <c r="F46" s="16"/>
    </row>
    <row r="47" spans="1:8">
      <c r="A47" s="84" t="s">
        <v>438</v>
      </c>
      <c r="B47" s="81">
        <v>1</v>
      </c>
      <c r="C47" s="78" t="str">
        <f>VLOOKUP(A47,'OVERZICHT NZA TECHNIEK'!A:C,2,0)</f>
        <v>Arbo- en milieutoeslag </v>
      </c>
      <c r="D47" s="79">
        <f>VLOOKUP(A47,'OVERZICHT NZA TECHNIEK'!A:C,3,0)</f>
        <v>2.94</v>
      </c>
      <c r="E47" s="79">
        <f t="shared" si="6"/>
        <v>2.94</v>
      </c>
      <c r="F47" s="16"/>
    </row>
    <row r="48" spans="1:8">
      <c r="A48" s="29"/>
      <c r="B48" s="15"/>
      <c r="C48" s="14"/>
      <c r="D48" s="45"/>
      <c r="E48" s="45"/>
      <c r="F48" s="102">
        <f>SUM(E35:F47)</f>
        <v>1181.54</v>
      </c>
    </row>
  </sheetData>
  <pageMargins left="0.7" right="0.7" top="0.75" bottom="0.75" header="0.3" footer="0.3"/>
  <pageSetup paperSize="9" scale="90" orientation="landscape" r:id="rId1"/>
  <rowBreaks count="10" manualBreakCount="10">
    <brk id="15" max="6" man="1"/>
    <brk id="80" max="16383" man="1"/>
    <brk id="104" max="16383" man="1"/>
    <brk id="128" max="16383" man="1"/>
    <brk id="155" max="16383" man="1"/>
    <brk id="242" max="16383" man="1"/>
    <brk id="279" max="16383" man="1"/>
    <brk id="315" max="16383" man="1"/>
    <brk id="352" max="16383" man="1"/>
    <brk id="38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zoomScaleNormal="100" workbookViewId="0">
      <selection activeCell="I32" sqref="I32"/>
    </sheetView>
  </sheetViews>
  <sheetFormatPr defaultRowHeight="14.4"/>
  <cols>
    <col min="3" max="3" width="62.44140625" bestFit="1" customWidth="1"/>
    <col min="6" max="6" width="8.77734375" bestFit="1" customWidth="1"/>
  </cols>
  <sheetData>
    <row r="1" spans="1:6">
      <c r="A1" s="69"/>
      <c r="B1" s="70" t="s">
        <v>721</v>
      </c>
      <c r="C1" s="55" t="s">
        <v>684</v>
      </c>
      <c r="D1" s="56"/>
      <c r="E1" s="56"/>
      <c r="F1" s="17"/>
    </row>
    <row r="2" spans="1:6">
      <c r="A2" s="5" t="s">
        <v>6</v>
      </c>
      <c r="B2" s="2" t="s">
        <v>0</v>
      </c>
      <c r="C2" s="3" t="s">
        <v>1</v>
      </c>
      <c r="D2" s="44" t="s">
        <v>2</v>
      </c>
      <c r="E2" s="4" t="s">
        <v>3</v>
      </c>
      <c r="F2" s="4" t="s">
        <v>4</v>
      </c>
    </row>
    <row r="3" spans="1:6">
      <c r="A3" s="84" t="s">
        <v>677</v>
      </c>
      <c r="B3" s="81">
        <v>1</v>
      </c>
      <c r="C3" s="78" t="str">
        <f>VLOOKUP(A3,'OVERZICHT NZA TECHNIEK'!A:C,2,0)</f>
        <v>Drukknopabutment</v>
      </c>
      <c r="D3" s="79">
        <f>VLOOKUP(A3,'OVERZICHT NZA TECHNIEK'!A:C,3,0)</f>
        <v>151.02000000000001</v>
      </c>
      <c r="E3" s="79">
        <f t="shared" ref="E3" si="0">PRODUCT(B3,D3)</f>
        <v>151.02000000000001</v>
      </c>
      <c r="F3" s="16"/>
    </row>
    <row r="4" spans="1:6">
      <c r="A4" s="20"/>
      <c r="B4" s="15"/>
      <c r="C4" s="14"/>
      <c r="D4" s="45"/>
      <c r="E4" s="16"/>
      <c r="F4" s="102">
        <f>SUM(E3,)</f>
        <v>151.02000000000001</v>
      </c>
    </row>
    <row r="5" spans="1:6">
      <c r="A5" s="110"/>
      <c r="B5" s="93"/>
      <c r="C5" s="106"/>
      <c r="D5" s="108"/>
      <c r="E5" s="108"/>
      <c r="F5" s="98"/>
    </row>
    <row r="6" spans="1:6">
      <c r="A6" s="69"/>
      <c r="B6" s="70" t="s">
        <v>722</v>
      </c>
      <c r="C6" s="55" t="s">
        <v>685</v>
      </c>
      <c r="D6" s="56"/>
      <c r="E6" s="56"/>
      <c r="F6" s="17"/>
    </row>
    <row r="7" spans="1:6">
      <c r="A7" s="5" t="s">
        <v>6</v>
      </c>
      <c r="B7" s="2" t="s">
        <v>0</v>
      </c>
      <c r="C7" s="3" t="s">
        <v>1</v>
      </c>
      <c r="D7" s="44" t="s">
        <v>2</v>
      </c>
      <c r="E7" s="4" t="s">
        <v>3</v>
      </c>
      <c r="F7" s="4" t="s">
        <v>4</v>
      </c>
    </row>
    <row r="8" spans="1:6">
      <c r="A8" s="84" t="s">
        <v>677</v>
      </c>
      <c r="B8" s="81">
        <v>1</v>
      </c>
      <c r="C8" s="78" t="str">
        <f>VLOOKUP(A8,'OVERZICHT NZA TECHNIEK'!A:C,2,0)</f>
        <v>Drukknopabutment</v>
      </c>
      <c r="D8" s="79">
        <f>VLOOKUP(A8,'OVERZICHT NZA TECHNIEK'!A:C,3,0)</f>
        <v>151.02000000000001</v>
      </c>
      <c r="E8" s="79">
        <f t="shared" ref="E8" si="1">PRODUCT(B8,D8)</f>
        <v>151.02000000000001</v>
      </c>
      <c r="F8" s="16"/>
    </row>
    <row r="9" spans="1:6">
      <c r="A9" s="20"/>
      <c r="B9" s="15"/>
      <c r="C9" s="14"/>
      <c r="D9" s="45"/>
      <c r="E9" s="16"/>
      <c r="F9" s="102">
        <f>SUM(E8,)</f>
        <v>151.02000000000001</v>
      </c>
    </row>
    <row r="10" spans="1:6">
      <c r="A10" s="110"/>
      <c r="B10" s="93"/>
      <c r="C10" s="106"/>
      <c r="D10" s="108"/>
      <c r="E10" s="98"/>
      <c r="F10" s="92"/>
    </row>
    <row r="11" spans="1:6">
      <c r="A11" s="60"/>
      <c r="B11" s="70" t="s">
        <v>723</v>
      </c>
      <c r="C11" s="61" t="s">
        <v>412</v>
      </c>
      <c r="D11" s="62"/>
      <c r="E11" s="62"/>
      <c r="F11" s="63"/>
    </row>
    <row r="12" spans="1:6">
      <c r="A12" s="5" t="s">
        <v>6</v>
      </c>
      <c r="B12" s="2" t="s">
        <v>0</v>
      </c>
      <c r="C12" s="3" t="s">
        <v>1</v>
      </c>
      <c r="D12" s="44" t="s">
        <v>2</v>
      </c>
      <c r="E12" s="4" t="s">
        <v>3</v>
      </c>
      <c r="F12" s="4" t="s">
        <v>4</v>
      </c>
    </row>
    <row r="13" spans="1:6">
      <c r="A13" s="83" t="s">
        <v>678</v>
      </c>
      <c r="B13" s="81">
        <v>1</v>
      </c>
      <c r="C13" s="78" t="str">
        <f>VLOOKUP(A13,'OVERZICHT NZA TECHNIEK'!A:C,2,0)</f>
        <v>Gefreesde steg op 2 impl</v>
      </c>
      <c r="D13" s="79">
        <f>VLOOKUP(A13,'OVERZICHT NZA TECHNIEK'!A:C,3,0)</f>
        <v>362.46</v>
      </c>
      <c r="E13" s="79">
        <f t="shared" ref="E13" si="2">PRODUCT(B13,D13)</f>
        <v>362.46</v>
      </c>
      <c r="F13" s="16"/>
    </row>
    <row r="14" spans="1:6">
      <c r="A14" s="20"/>
      <c r="B14" s="15"/>
      <c r="C14" s="14"/>
      <c r="D14" s="45"/>
      <c r="E14" s="16"/>
      <c r="F14" s="102">
        <f>SUM(E12:F13)</f>
        <v>362.46</v>
      </c>
    </row>
    <row r="15" spans="1:6">
      <c r="A15" s="110"/>
      <c r="B15" s="93"/>
      <c r="C15" s="106"/>
      <c r="D15" s="108"/>
      <c r="E15" s="108"/>
      <c r="F15" s="98"/>
    </row>
    <row r="16" spans="1:6">
      <c r="A16" s="69"/>
      <c r="B16" s="70" t="s">
        <v>724</v>
      </c>
      <c r="C16" s="61" t="s">
        <v>413</v>
      </c>
      <c r="D16" s="62"/>
      <c r="E16" s="62"/>
      <c r="F16" s="63"/>
    </row>
    <row r="17" spans="1:6">
      <c r="A17" s="5" t="s">
        <v>6</v>
      </c>
      <c r="B17" s="2" t="s">
        <v>0</v>
      </c>
      <c r="C17" s="3" t="s">
        <v>1</v>
      </c>
      <c r="D17" s="44" t="s">
        <v>2</v>
      </c>
      <c r="E17" s="4" t="s">
        <v>3</v>
      </c>
      <c r="F17" s="4" t="s">
        <v>4</v>
      </c>
    </row>
    <row r="18" spans="1:6">
      <c r="A18" s="83" t="s">
        <v>681</v>
      </c>
      <c r="B18" s="81">
        <v>1</v>
      </c>
      <c r="C18" s="78" t="str">
        <f>VLOOKUP(A18,'OVERZICHT NZA TECHNIEK'!A:C,2,0)</f>
        <v>Meerprijs gefreesde steg per deel</v>
      </c>
      <c r="D18" s="79">
        <f>VLOOKUP(A18,'OVERZICHT NZA TECHNIEK'!A:C,3,0)</f>
        <v>127.53</v>
      </c>
      <c r="E18" s="79">
        <f t="shared" ref="E18" si="3">PRODUCT(B18,D18)</f>
        <v>127.53</v>
      </c>
      <c r="F18" s="16"/>
    </row>
    <row r="19" spans="1:6">
      <c r="A19" s="20"/>
      <c r="B19" s="15"/>
      <c r="C19" s="14"/>
      <c r="D19" s="45"/>
      <c r="E19" s="16"/>
      <c r="F19" s="102">
        <f>SUM(E17:F18)</f>
        <v>127.53</v>
      </c>
    </row>
    <row r="20" spans="1:6">
      <c r="A20" s="110"/>
      <c r="B20" s="93"/>
      <c r="C20" s="106"/>
      <c r="D20" s="108"/>
      <c r="E20" s="108"/>
      <c r="F20" s="98"/>
    </row>
    <row r="21" spans="1:6">
      <c r="A21" s="127"/>
      <c r="B21" s="55" t="s">
        <v>728</v>
      </c>
      <c r="C21" s="55" t="s">
        <v>686</v>
      </c>
      <c r="D21" s="55"/>
      <c r="E21" s="55"/>
      <c r="F21" s="127"/>
    </row>
    <row r="22" spans="1:6">
      <c r="A22" s="130" t="s">
        <v>6</v>
      </c>
      <c r="B22" s="130" t="s">
        <v>0</v>
      </c>
      <c r="C22" s="130" t="s">
        <v>1</v>
      </c>
      <c r="D22" s="3" t="s">
        <v>2</v>
      </c>
      <c r="E22" s="3" t="s">
        <v>3</v>
      </c>
      <c r="F22" s="3" t="s">
        <v>4</v>
      </c>
    </row>
    <row r="23" spans="1:6">
      <c r="A23" s="129" t="s">
        <v>677</v>
      </c>
      <c r="B23" s="129">
        <v>1</v>
      </c>
      <c r="C23" s="129" t="s">
        <v>369</v>
      </c>
      <c r="D23" s="79">
        <f>VLOOKUP(A23,'OVERZICHT NZA TECHNIEK'!A:C,3,0)</f>
        <v>151.02000000000001</v>
      </c>
      <c r="E23" s="79">
        <f t="shared" ref="E23" si="4">PRODUCT(B23,D23)</f>
        <v>151.02000000000001</v>
      </c>
      <c r="F23" s="16"/>
    </row>
    <row r="24" spans="1:6">
      <c r="A24" s="128"/>
      <c r="B24" s="128"/>
      <c r="C24" s="128"/>
      <c r="D24" s="45"/>
      <c r="E24" s="16"/>
      <c r="F24" s="102">
        <f>SUM(E23,)</f>
        <v>151.02000000000001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1"/>
  <sheetViews>
    <sheetView topLeftCell="B1" zoomScaleNormal="100" workbookViewId="0">
      <selection activeCell="M21" sqref="M21"/>
    </sheetView>
  </sheetViews>
  <sheetFormatPr defaultColWidth="8.77734375" defaultRowHeight="14.4"/>
  <cols>
    <col min="1" max="1" width="6.77734375" style="21" customWidth="1"/>
    <col min="2" max="2" width="13.77734375" style="18" customWidth="1"/>
    <col min="3" max="3" width="96.21875" style="12" customWidth="1"/>
    <col min="4" max="4" width="10.77734375" style="43" customWidth="1"/>
    <col min="5" max="5" width="10.21875" style="43" customWidth="1"/>
    <col min="6" max="6" width="10.21875" style="11" customWidth="1"/>
    <col min="7" max="7" width="8.77734375" style="12"/>
    <col min="8" max="8" width="11.44140625" style="12" customWidth="1"/>
    <col min="9" max="16384" width="8.77734375" style="12"/>
  </cols>
  <sheetData>
    <row r="1" spans="1:9">
      <c r="A1" s="27"/>
      <c r="B1" s="70" t="s">
        <v>706</v>
      </c>
      <c r="C1" s="55" t="s">
        <v>707</v>
      </c>
      <c r="D1" s="56"/>
      <c r="E1" s="56"/>
      <c r="F1" s="17"/>
      <c r="H1" s="132" t="s">
        <v>691</v>
      </c>
    </row>
    <row r="2" spans="1:9">
      <c r="A2" s="28" t="s">
        <v>6</v>
      </c>
      <c r="B2" s="2" t="s">
        <v>0</v>
      </c>
      <c r="C2" s="3" t="s">
        <v>1</v>
      </c>
      <c r="D2" s="44" t="s">
        <v>2</v>
      </c>
      <c r="E2" s="44" t="s">
        <v>3</v>
      </c>
      <c r="F2" s="4" t="s">
        <v>4</v>
      </c>
    </row>
    <row r="3" spans="1:9">
      <c r="A3" s="84" t="s">
        <v>428</v>
      </c>
      <c r="B3" s="77">
        <v>1</v>
      </c>
      <c r="C3" s="78" t="str">
        <f>VLOOKUP(A3,'OVERZICHT NZA TECHNIEK'!A:C,2,0)</f>
        <v>Stonemodel </v>
      </c>
      <c r="D3" s="79">
        <f>VLOOKUP(A3,'OVERZICHT NZA TECHNIEK'!A:C,3,0)</f>
        <v>10.62</v>
      </c>
      <c r="E3" s="79">
        <f t="shared" ref="E3:E6" si="0">PRODUCT(B3,D3)</f>
        <v>10.62</v>
      </c>
      <c r="F3" s="16"/>
      <c r="I3" s="131"/>
    </row>
    <row r="4" spans="1:9">
      <c r="A4" s="84" t="s">
        <v>490</v>
      </c>
      <c r="B4" s="77">
        <v>1</v>
      </c>
      <c r="C4" s="78" t="str">
        <f>VLOOKUP(A4,'OVERZICHT NZA TECHNIEK'!A:C,2,0)</f>
        <v>Model monteren in eenvoudige articulator</v>
      </c>
      <c r="D4" s="79">
        <f>VLOOKUP(A4,'OVERZICHT NZA TECHNIEK'!A:C,3,0)</f>
        <v>15.16</v>
      </c>
      <c r="E4" s="79">
        <f t="shared" si="0"/>
        <v>15.16</v>
      </c>
      <c r="F4" s="16"/>
    </row>
    <row r="5" spans="1:9">
      <c r="A5" s="84" t="s">
        <v>555</v>
      </c>
      <c r="B5" s="77">
        <v>1</v>
      </c>
      <c r="C5" s="78" t="str">
        <f>VLOOKUP(A5,'OVERZICHT NZA TECHNIEK'!A:C,2,0)</f>
        <v xml:space="preserve">Rebasing met randcorrectie. </v>
      </c>
      <c r="D5" s="79">
        <f>VLOOKUP(A5,'OVERZICHT NZA TECHNIEK'!A:C,3,0)</f>
        <v>100.08</v>
      </c>
      <c r="E5" s="79">
        <f t="shared" si="0"/>
        <v>100.08</v>
      </c>
      <c r="F5" s="16"/>
    </row>
    <row r="6" spans="1:9">
      <c r="A6" s="84" t="s">
        <v>438</v>
      </c>
      <c r="B6" s="77">
        <v>1</v>
      </c>
      <c r="C6" s="78" t="str">
        <f>VLOOKUP(A6,'OVERZICHT NZA TECHNIEK'!A:C,2,0)</f>
        <v>Arbo- en milieutoeslag </v>
      </c>
      <c r="D6" s="79">
        <f>VLOOKUP(A6,'OVERZICHT NZA TECHNIEK'!A:C,3,0)</f>
        <v>2.94</v>
      </c>
      <c r="E6" s="79">
        <f t="shared" si="0"/>
        <v>2.94</v>
      </c>
      <c r="F6" s="16"/>
    </row>
    <row r="7" spans="1:9">
      <c r="A7" s="29"/>
      <c r="B7" s="25"/>
      <c r="C7" s="14"/>
      <c r="D7" s="45"/>
      <c r="E7" s="45"/>
      <c r="F7" s="13">
        <f>SUM(E3:F6)</f>
        <v>128.80000000000001</v>
      </c>
    </row>
    <row r="8" spans="1:9">
      <c r="A8" s="139"/>
      <c r="B8" s="93"/>
      <c r="C8" s="106"/>
      <c r="D8" s="108"/>
      <c r="E8" s="108"/>
      <c r="F8" s="98"/>
    </row>
    <row r="9" spans="1:9">
      <c r="A9" s="27"/>
      <c r="B9" s="70" t="s">
        <v>729</v>
      </c>
      <c r="C9" s="55" t="s">
        <v>386</v>
      </c>
      <c r="D9" s="56"/>
      <c r="E9" s="56"/>
      <c r="F9" s="17"/>
    </row>
    <row r="10" spans="1:9">
      <c r="A10" s="28" t="s">
        <v>6</v>
      </c>
      <c r="B10" s="2" t="s">
        <v>0</v>
      </c>
      <c r="C10" s="3" t="s">
        <v>1</v>
      </c>
      <c r="D10" s="44" t="s">
        <v>2</v>
      </c>
      <c r="E10" s="44" t="s">
        <v>3</v>
      </c>
      <c r="F10" s="4" t="s">
        <v>4</v>
      </c>
      <c r="H10" s="134">
        <v>2</v>
      </c>
    </row>
    <row r="11" spans="1:9">
      <c r="A11" s="84" t="s">
        <v>645</v>
      </c>
      <c r="B11" s="77">
        <v>1</v>
      </c>
      <c r="C11" s="78" t="str">
        <f>VLOOKUP(A11,'OVERZICHT NZA TECHNIEK'!A:C,2,0)</f>
        <v>Stonemodel </v>
      </c>
      <c r="D11" s="79">
        <f>VLOOKUP(A11,'OVERZICHT NZA TECHNIEK'!A:C,3,0)</f>
        <v>10.39</v>
      </c>
      <c r="E11" s="79">
        <f t="shared" ref="E11:E16" si="1">PRODUCT(B11,D11)</f>
        <v>10.39</v>
      </c>
      <c r="F11" s="16"/>
    </row>
    <row r="12" spans="1:9">
      <c r="A12" s="84" t="s">
        <v>652</v>
      </c>
      <c r="B12" s="77">
        <f>$H$10</f>
        <v>2</v>
      </c>
      <c r="C12" s="78" t="str">
        <f>VLOOKUP(A12,'OVERZICHT NZA TECHNIEK'!A:C,2,0)</f>
        <v xml:space="preserve">Hulpdelen plaatsen in afdruk, per stuk </v>
      </c>
      <c r="D12" s="79">
        <f>VLOOKUP(A12,'OVERZICHT NZA TECHNIEK'!A:C,3,0)</f>
        <v>8.17</v>
      </c>
      <c r="E12" s="79">
        <f t="shared" si="1"/>
        <v>16.34</v>
      </c>
      <c r="F12" s="16"/>
    </row>
    <row r="13" spans="1:9">
      <c r="A13" s="84" t="s">
        <v>673</v>
      </c>
      <c r="B13" s="77">
        <f>$H$10</f>
        <v>2</v>
      </c>
      <c r="C13" s="78" t="str">
        <f>VLOOKUP(A13,'OVERZICHT NZA TECHNIEK'!A:C,2,0)</f>
        <v>Modelanaloog (drukknop)</v>
      </c>
      <c r="D13" s="79">
        <f>VLOOKUP(A13,'OVERZICHT NZA TECHNIEK'!A:C,3,0)</f>
        <v>19.3</v>
      </c>
      <c r="E13" s="79">
        <f t="shared" si="1"/>
        <v>38.6</v>
      </c>
      <c r="F13" s="16"/>
    </row>
    <row r="14" spans="1:9">
      <c r="A14" s="84" t="s">
        <v>490</v>
      </c>
      <c r="B14" s="77">
        <v>1</v>
      </c>
      <c r="C14" s="78" t="str">
        <f>VLOOKUP(A14,'OVERZICHT NZA TECHNIEK'!A:C,2,0)</f>
        <v>Model monteren in eenvoudige articulator</v>
      </c>
      <c r="D14" s="79">
        <f>VLOOKUP(A14,'OVERZICHT NZA TECHNIEK'!A:C,3,0)</f>
        <v>15.16</v>
      </c>
      <c r="E14" s="79">
        <f t="shared" si="1"/>
        <v>15.16</v>
      </c>
      <c r="F14" s="16"/>
    </row>
    <row r="15" spans="1:9">
      <c r="A15" s="84" t="s">
        <v>555</v>
      </c>
      <c r="B15" s="77">
        <v>1</v>
      </c>
      <c r="C15" s="78" t="str">
        <f>VLOOKUP(A15,'OVERZICHT NZA TECHNIEK'!A:C,2,0)</f>
        <v xml:space="preserve">Rebasing met randcorrectie. </v>
      </c>
      <c r="D15" s="79">
        <f>VLOOKUP(A15,'OVERZICHT NZA TECHNIEK'!A:C,3,0)</f>
        <v>100.08</v>
      </c>
      <c r="E15" s="79">
        <f t="shared" si="1"/>
        <v>100.08</v>
      </c>
      <c r="F15" s="16"/>
    </row>
    <row r="16" spans="1:9">
      <c r="A16" s="84" t="s">
        <v>438</v>
      </c>
      <c r="B16" s="77">
        <v>1</v>
      </c>
      <c r="C16" s="78" t="str">
        <f>VLOOKUP(A16,'OVERZICHT NZA TECHNIEK'!A:C,2,0)</f>
        <v>Arbo- en milieutoeslag </v>
      </c>
      <c r="D16" s="79">
        <f>VLOOKUP(A16,'OVERZICHT NZA TECHNIEK'!A:C,3,0)</f>
        <v>2.94</v>
      </c>
      <c r="E16" s="79">
        <f t="shared" si="1"/>
        <v>2.94</v>
      </c>
      <c r="F16" s="16"/>
      <c r="H16" s="12" t="s">
        <v>693</v>
      </c>
    </row>
    <row r="17" spans="1:8">
      <c r="A17" s="29"/>
      <c r="B17" s="25"/>
      <c r="C17" s="14"/>
      <c r="D17" s="45"/>
      <c r="E17" s="45"/>
      <c r="F17" s="13">
        <f>SUM(E11:F16)</f>
        <v>183.51</v>
      </c>
      <c r="H17" s="11">
        <f>F17+$H$10*F39</f>
        <v>418.07</v>
      </c>
    </row>
    <row r="18" spans="1:8">
      <c r="A18" s="26"/>
    </row>
    <row r="19" spans="1:8">
      <c r="A19" s="27"/>
      <c r="B19" s="70" t="s">
        <v>730</v>
      </c>
      <c r="C19" s="55" t="s">
        <v>387</v>
      </c>
      <c r="D19" s="56"/>
      <c r="E19" s="56"/>
      <c r="F19" s="17"/>
    </row>
    <row r="20" spans="1:8">
      <c r="A20" s="28" t="s">
        <v>6</v>
      </c>
      <c r="B20" s="24" t="s">
        <v>0</v>
      </c>
      <c r="C20" s="3" t="s">
        <v>1</v>
      </c>
      <c r="D20" s="44" t="s">
        <v>2</v>
      </c>
      <c r="E20" s="44" t="s">
        <v>3</v>
      </c>
      <c r="F20" s="4" t="s">
        <v>4</v>
      </c>
      <c r="H20" s="135">
        <v>2</v>
      </c>
    </row>
    <row r="21" spans="1:8">
      <c r="A21" s="84" t="s">
        <v>645</v>
      </c>
      <c r="B21" s="77">
        <v>1</v>
      </c>
      <c r="C21" s="78" t="str">
        <f>VLOOKUP(A21,'OVERZICHT NZA TECHNIEK'!A:C,2,0)</f>
        <v>Stonemodel </v>
      </c>
      <c r="D21" s="79">
        <f>VLOOKUP(A21,'OVERZICHT NZA TECHNIEK'!A:C,3,0)</f>
        <v>10.39</v>
      </c>
      <c r="E21" s="79">
        <f t="shared" ref="E21:E27" si="2">PRODUCT(B21,D21)</f>
        <v>10.39</v>
      </c>
      <c r="F21" s="16"/>
    </row>
    <row r="22" spans="1:8">
      <c r="A22" s="84" t="s">
        <v>672</v>
      </c>
      <c r="B22" s="77">
        <f>$H$20</f>
        <v>2</v>
      </c>
      <c r="C22" s="78" t="str">
        <f>VLOOKUP(A22,'OVERZICHT NZA TECHNIEK'!A:C,2,0)</f>
        <v>Afdrukhulpdeel (steg)</v>
      </c>
      <c r="D22" s="79">
        <f>VLOOKUP(A22,'OVERZICHT NZA TECHNIEK'!A:C,3,0)</f>
        <v>27.45</v>
      </c>
      <c r="E22" s="79">
        <f t="shared" si="2"/>
        <v>54.9</v>
      </c>
      <c r="F22" s="16"/>
    </row>
    <row r="23" spans="1:8">
      <c r="A23" s="84" t="s">
        <v>652</v>
      </c>
      <c r="B23" s="77">
        <f t="shared" ref="B23:B24" si="3">$H$20</f>
        <v>2</v>
      </c>
      <c r="C23" s="78" t="str">
        <f>VLOOKUP(A23,'OVERZICHT NZA TECHNIEK'!A:C,2,0)</f>
        <v xml:space="preserve">Hulpdelen plaatsen in afdruk, per stuk </v>
      </c>
      <c r="D23" s="79">
        <f>VLOOKUP(A23,'OVERZICHT NZA TECHNIEK'!A:C,3,0)</f>
        <v>8.17</v>
      </c>
      <c r="E23" s="79">
        <f t="shared" si="2"/>
        <v>16.34</v>
      </c>
      <c r="F23" s="16"/>
    </row>
    <row r="24" spans="1:8">
      <c r="A24" s="84" t="s">
        <v>671</v>
      </c>
      <c r="B24" s="77">
        <f t="shared" si="3"/>
        <v>2</v>
      </c>
      <c r="C24" s="78" t="str">
        <f>VLOOKUP(A24,'OVERZICHT NZA TECHNIEK'!A:C,2,0)</f>
        <v>Modelanaloog (steg)</v>
      </c>
      <c r="D24" s="79">
        <f>VLOOKUP(A24,'OVERZICHT NZA TECHNIEK'!A:C,3,0)</f>
        <v>22.5</v>
      </c>
      <c r="E24" s="79">
        <f t="shared" si="2"/>
        <v>45</v>
      </c>
      <c r="F24" s="16"/>
    </row>
    <row r="25" spans="1:8">
      <c r="A25" s="84" t="s">
        <v>490</v>
      </c>
      <c r="B25" s="77">
        <v>1</v>
      </c>
      <c r="C25" s="78" t="str">
        <f>VLOOKUP(A25,'OVERZICHT NZA TECHNIEK'!A:C,2,0)</f>
        <v>Model monteren in eenvoudige articulator</v>
      </c>
      <c r="D25" s="79">
        <f>VLOOKUP(A25,'OVERZICHT NZA TECHNIEK'!A:C,3,0)</f>
        <v>15.16</v>
      </c>
      <c r="E25" s="79">
        <f t="shared" si="2"/>
        <v>15.16</v>
      </c>
      <c r="F25" s="16"/>
    </row>
    <row r="26" spans="1:8">
      <c r="A26" s="84" t="s">
        <v>555</v>
      </c>
      <c r="B26" s="77">
        <v>1</v>
      </c>
      <c r="C26" s="78" t="str">
        <f>VLOOKUP(A26,'OVERZICHT NZA TECHNIEK'!A:C,2,0)</f>
        <v xml:space="preserve">Rebasing met randcorrectie. </v>
      </c>
      <c r="D26" s="79">
        <f>VLOOKUP(A26,'OVERZICHT NZA TECHNIEK'!A:C,3,0)</f>
        <v>100.08</v>
      </c>
      <c r="E26" s="79">
        <f t="shared" si="2"/>
        <v>100.08</v>
      </c>
      <c r="F26" s="16"/>
    </row>
    <row r="27" spans="1:8">
      <c r="A27" s="84" t="s">
        <v>438</v>
      </c>
      <c r="B27" s="77">
        <v>1</v>
      </c>
      <c r="C27" s="78" t="str">
        <f>VLOOKUP(A27,'OVERZICHT NZA TECHNIEK'!A:C,2,0)</f>
        <v>Arbo- en milieutoeslag </v>
      </c>
      <c r="D27" s="79">
        <f>VLOOKUP(A27,'OVERZICHT NZA TECHNIEK'!A:C,3,0)</f>
        <v>2.94</v>
      </c>
      <c r="E27" s="79">
        <f t="shared" si="2"/>
        <v>2.94</v>
      </c>
      <c r="F27" s="16"/>
      <c r="H27" s="12" t="s">
        <v>694</v>
      </c>
    </row>
    <row r="28" spans="1:8">
      <c r="A28" s="29"/>
      <c r="B28" s="25"/>
      <c r="C28" s="14"/>
      <c r="D28" s="45"/>
      <c r="E28" s="45"/>
      <c r="F28" s="13">
        <f>SUM(E21:E27)</f>
        <v>244.81</v>
      </c>
      <c r="H28" s="11">
        <f>F28+F45+(H20-2)*F51</f>
        <v>382.65</v>
      </c>
    </row>
    <row r="29" spans="1:8">
      <c r="A29" s="139"/>
      <c r="B29" s="93"/>
      <c r="C29" s="106"/>
      <c r="D29" s="108"/>
      <c r="E29" s="108"/>
      <c r="F29" s="98"/>
    </row>
    <row r="30" spans="1:8" ht="15">
      <c r="A30" s="39"/>
      <c r="B30" s="54"/>
      <c r="C30" s="55" t="s">
        <v>389</v>
      </c>
      <c r="D30" s="56"/>
      <c r="E30" s="56"/>
      <c r="F30" s="17"/>
    </row>
    <row r="31" spans="1:8" ht="15">
      <c r="A31" s="40" t="s">
        <v>6</v>
      </c>
      <c r="B31" s="24" t="s">
        <v>0</v>
      </c>
      <c r="C31" s="3" t="s">
        <v>1</v>
      </c>
      <c r="D31" s="44" t="s">
        <v>2</v>
      </c>
      <c r="E31" s="44" t="s">
        <v>3</v>
      </c>
      <c r="F31" s="4" t="s">
        <v>4</v>
      </c>
    </row>
    <row r="32" spans="1:8" ht="15">
      <c r="A32" s="76" t="s">
        <v>445</v>
      </c>
      <c r="B32" s="77">
        <v>1</v>
      </c>
      <c r="C32" s="78" t="str">
        <f>VLOOKUP(A32,'OVERZICHT NZA TECHNIEK'!A:C,2,0)</f>
        <v xml:space="preserve">Meerprijs weekblijvende basis </v>
      </c>
      <c r="D32" s="79">
        <f>VLOOKUP('Volledige prothese'!A62,'OVERZICHT NZA TECHNIEK'!A:C,3,0)</f>
        <v>118.6</v>
      </c>
      <c r="E32" s="79">
        <f t="shared" ref="E32" si="4">D32*B32</f>
        <v>118.6</v>
      </c>
      <c r="F32" s="16"/>
    </row>
    <row r="33" spans="1:6" ht="15">
      <c r="A33" s="41"/>
      <c r="B33" s="25"/>
      <c r="C33" s="14"/>
      <c r="D33" s="45"/>
      <c r="E33" s="45"/>
      <c r="F33" s="13">
        <f>SUM(E32)</f>
        <v>118.6</v>
      </c>
    </row>
    <row r="34" spans="1:6">
      <c r="A34" s="110"/>
      <c r="B34" s="93"/>
      <c r="C34" s="106"/>
      <c r="D34" s="108"/>
      <c r="E34" s="108"/>
      <c r="F34" s="98"/>
    </row>
    <row r="35" spans="1:6">
      <c r="A35" s="27"/>
      <c r="B35" s="70"/>
      <c r="C35" s="55" t="s">
        <v>396</v>
      </c>
      <c r="D35" s="56"/>
      <c r="E35" s="56"/>
      <c r="F35" s="17"/>
    </row>
    <row r="36" spans="1:6">
      <c r="A36" s="28" t="s">
        <v>6</v>
      </c>
      <c r="B36" s="2" t="s">
        <v>0</v>
      </c>
      <c r="C36" s="3" t="s">
        <v>1</v>
      </c>
      <c r="D36" s="44" t="s">
        <v>2</v>
      </c>
      <c r="E36" s="44" t="s">
        <v>3</v>
      </c>
      <c r="F36" s="4" t="s">
        <v>4</v>
      </c>
    </row>
    <row r="37" spans="1:6">
      <c r="A37" s="84" t="s">
        <v>564</v>
      </c>
      <c r="B37" s="77">
        <v>1</v>
      </c>
      <c r="C37" s="78" t="str">
        <f>VLOOKUP(A37,'OVERZICHT NZA TECHNIEK'!A:C,2,0)</f>
        <v>Montage slot in kunststof </v>
      </c>
      <c r="D37" s="79">
        <f>VLOOKUP(A37,'OVERZICHT NZA TECHNIEK'!A:C,3,0)</f>
        <v>35.78</v>
      </c>
      <c r="E37" s="79">
        <f t="shared" ref="E37:E38" si="5">PRODUCT(B37,D37)</f>
        <v>35.78</v>
      </c>
      <c r="F37" s="16"/>
    </row>
    <row r="38" spans="1:6">
      <c r="A38" s="84" t="s">
        <v>676</v>
      </c>
      <c r="B38" s="77">
        <v>1</v>
      </c>
      <c r="C38" s="78" t="str">
        <f>VLOOKUP(A38,'OVERZICHT NZA TECHNIEK'!A:C,2,0)</f>
        <v>Drukknopmatrix</v>
      </c>
      <c r="D38" s="79">
        <f>VLOOKUP(A38,'OVERZICHT NZA TECHNIEK'!A:C,3,0)</f>
        <v>81.5</v>
      </c>
      <c r="E38" s="79">
        <f t="shared" si="5"/>
        <v>81.5</v>
      </c>
      <c r="F38" s="16"/>
    </row>
    <row r="39" spans="1:6">
      <c r="A39" s="29"/>
      <c r="B39" s="25"/>
      <c r="C39" s="14"/>
      <c r="D39" s="45"/>
      <c r="E39" s="45"/>
      <c r="F39" s="13">
        <f>SUM(E37:E38)</f>
        <v>117.28</v>
      </c>
    </row>
    <row r="40" spans="1:6">
      <c r="A40" s="139"/>
      <c r="B40" s="93"/>
      <c r="C40" s="106"/>
      <c r="D40" s="108"/>
      <c r="E40" s="108"/>
      <c r="F40" s="98"/>
    </row>
    <row r="41" spans="1:6">
      <c r="A41" s="27"/>
      <c r="B41" s="70"/>
      <c r="C41" s="55" t="s">
        <v>394</v>
      </c>
      <c r="D41" s="56"/>
      <c r="E41" s="56"/>
      <c r="F41" s="17"/>
    </row>
    <row r="42" spans="1:6">
      <c r="A42" s="28" t="s">
        <v>6</v>
      </c>
      <c r="B42" s="2" t="s">
        <v>0</v>
      </c>
      <c r="C42" s="3" t="s">
        <v>1</v>
      </c>
      <c r="D42" s="44" t="s">
        <v>2</v>
      </c>
      <c r="E42" s="44" t="s">
        <v>3</v>
      </c>
      <c r="F42" s="4" t="s">
        <v>4</v>
      </c>
    </row>
    <row r="43" spans="1:6">
      <c r="A43" s="84" t="s">
        <v>565</v>
      </c>
      <c r="B43" s="77">
        <v>1</v>
      </c>
      <c r="C43" s="78" t="str">
        <f>VLOOKUP(A43,'OVERZICHT NZA TECHNIEK'!A:C,2,0)</f>
        <v xml:space="preserve">Montage stegdeel in kunststof </v>
      </c>
      <c r="D43" s="79">
        <f>VLOOKUP(A43,'OVERZICHT NZA TECHNIEK'!A:C,3,0)</f>
        <v>35.840000000000003</v>
      </c>
      <c r="E43" s="79">
        <f>PRODUCT(B43,D43)</f>
        <v>35.840000000000003</v>
      </c>
      <c r="F43" s="16"/>
    </row>
    <row r="44" spans="1:6">
      <c r="A44" s="84" t="s">
        <v>674</v>
      </c>
      <c r="B44" s="77">
        <v>30</v>
      </c>
      <c r="C44" s="78" t="str">
        <f>VLOOKUP(A44,'OVERZICHT NZA TECHNIEK'!A:C,2,0)</f>
        <v>Ruiter per mm</v>
      </c>
      <c r="D44" s="79">
        <f>VLOOKUP(A44,'OVERZICHT NZA TECHNIEK'!A:C,3,0)</f>
        <v>3.4</v>
      </c>
      <c r="E44" s="79">
        <f>PRODUCT(B44,D44)</f>
        <v>102</v>
      </c>
      <c r="F44" s="16"/>
    </row>
    <row r="45" spans="1:6">
      <c r="A45" s="29"/>
      <c r="B45" s="25"/>
      <c r="C45" s="14"/>
      <c r="D45" s="45"/>
      <c r="E45" s="45"/>
      <c r="F45" s="13">
        <f>SUM(E43:E44)</f>
        <v>137.84</v>
      </c>
    </row>
    <row r="46" spans="1:6">
      <c r="A46" s="139"/>
      <c r="B46" s="93"/>
      <c r="C46" s="106"/>
      <c r="D46" s="108"/>
      <c r="E46" s="108"/>
      <c r="F46" s="98"/>
    </row>
    <row r="47" spans="1:6">
      <c r="A47" s="27"/>
      <c r="B47" s="70"/>
      <c r="C47" s="55" t="s">
        <v>395</v>
      </c>
      <c r="D47" s="56"/>
      <c r="E47" s="56"/>
      <c r="F47" s="17"/>
    </row>
    <row r="48" spans="1:6">
      <c r="A48" s="28" t="s">
        <v>6</v>
      </c>
      <c r="B48" s="2" t="s">
        <v>0</v>
      </c>
      <c r="C48" s="3" t="s">
        <v>1</v>
      </c>
      <c r="D48" s="44" t="s">
        <v>2</v>
      </c>
      <c r="E48" s="44" t="s">
        <v>3</v>
      </c>
      <c r="F48" s="4" t="s">
        <v>4</v>
      </c>
    </row>
    <row r="49" spans="1:6">
      <c r="A49" s="84" t="s">
        <v>565</v>
      </c>
      <c r="B49" s="77">
        <v>1</v>
      </c>
      <c r="C49" s="78" t="str">
        <f>VLOOKUP(A49,'OVERZICHT NZA TECHNIEK'!A:C,2,0)</f>
        <v xml:space="preserve">Montage stegdeel in kunststof </v>
      </c>
      <c r="D49" s="79">
        <f>VLOOKUP(A49,'OVERZICHT NZA TECHNIEK'!A:C,3,0)</f>
        <v>35.840000000000003</v>
      </c>
      <c r="E49" s="79">
        <f>PRODUCT(B49,D49)</f>
        <v>35.840000000000003</v>
      </c>
      <c r="F49" s="16"/>
    </row>
    <row r="50" spans="1:6">
      <c r="A50" s="84" t="s">
        <v>674</v>
      </c>
      <c r="B50" s="77">
        <v>10</v>
      </c>
      <c r="C50" s="78" t="str">
        <f>VLOOKUP(A50,'OVERZICHT NZA TECHNIEK'!A:C,2,0)</f>
        <v>Ruiter per mm</v>
      </c>
      <c r="D50" s="79">
        <f>VLOOKUP(A50,'OVERZICHT NZA TECHNIEK'!A:C,3,0)</f>
        <v>3.4</v>
      </c>
      <c r="E50" s="79">
        <f>PRODUCT(B50,D50)</f>
        <v>34</v>
      </c>
      <c r="F50" s="16"/>
    </row>
    <row r="51" spans="1:6">
      <c r="A51" s="29"/>
      <c r="B51" s="25"/>
      <c r="C51" s="14"/>
      <c r="D51" s="45"/>
      <c r="E51" s="45"/>
      <c r="F51" s="13">
        <f>SUM(E49:E50)</f>
        <v>69.84</v>
      </c>
    </row>
  </sheetData>
  <pageMargins left="0.7" right="0.7" top="0.75" bottom="0.75" header="0.3" footer="0.3"/>
  <pageSetup paperSize="9" scale="90" orientation="landscape" r:id="rId1"/>
  <rowBreaks count="11" manualBreakCount="11">
    <brk id="8" max="16383" man="1"/>
    <brk id="27" max="5" man="1"/>
    <brk id="153" max="16383" man="1"/>
    <brk id="177" max="16383" man="1"/>
    <brk id="201" max="16383" man="1"/>
    <brk id="228" max="16383" man="1"/>
    <brk id="315" max="16383" man="1"/>
    <brk id="352" max="16383" man="1"/>
    <brk id="388" max="16383" man="1"/>
    <brk id="425" max="16383" man="1"/>
    <brk id="46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14"/>
  <sheetViews>
    <sheetView zoomScaleNormal="100" workbookViewId="0">
      <selection activeCell="E26" sqref="E26"/>
    </sheetView>
  </sheetViews>
  <sheetFormatPr defaultRowHeight="14.4"/>
  <sheetData>
    <row r="1" spans="1:29">
      <c r="A1" s="50" t="s">
        <v>410</v>
      </c>
    </row>
    <row r="2" spans="1:29">
      <c r="A2" t="s">
        <v>399</v>
      </c>
    </row>
    <row r="3" spans="1:29">
      <c r="A3" t="s">
        <v>409</v>
      </c>
    </row>
    <row r="4" spans="1:29">
      <c r="A4" t="s">
        <v>397</v>
      </c>
    </row>
    <row r="5" spans="1:29">
      <c r="A5" t="s">
        <v>400</v>
      </c>
      <c r="V5" t="s">
        <v>416</v>
      </c>
    </row>
    <row r="6" spans="1:29">
      <c r="A6" t="s">
        <v>401</v>
      </c>
      <c r="AC6" t="s">
        <v>418</v>
      </c>
    </row>
    <row r="7" spans="1:29">
      <c r="A7" t="s">
        <v>402</v>
      </c>
    </row>
    <row r="8" spans="1:29">
      <c r="A8" t="s">
        <v>398</v>
      </c>
    </row>
    <row r="9" spans="1:29">
      <c r="A9" t="s">
        <v>388</v>
      </c>
    </row>
    <row r="13" spans="1:29">
      <c r="A13" t="s">
        <v>417</v>
      </c>
      <c r="B13" t="s">
        <v>687</v>
      </c>
    </row>
    <row r="14" spans="1:29">
      <c r="A14" t="s">
        <v>418</v>
      </c>
      <c r="B14" t="s">
        <v>688</v>
      </c>
    </row>
  </sheetData>
  <pageMargins left="0.7" right="0.7" top="0.75" bottom="0.75" header="0.3" footer="0.3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B7BBB4507E143994D4BD5098F0BAE" ma:contentTypeVersion="4" ma:contentTypeDescription="Een nieuw document maken." ma:contentTypeScope="" ma:versionID="c7c3b69a41c9ceac37d4d1b7cadc23df">
  <xsd:schema xmlns:xsd="http://www.w3.org/2001/XMLSchema" xmlns:xs="http://www.w3.org/2001/XMLSchema" xmlns:p="http://schemas.microsoft.com/office/2006/metadata/properties" xmlns:ns2="834ec5a2-daa2-4eee-b14f-00251a0b054d" targetNamespace="http://schemas.microsoft.com/office/2006/metadata/properties" ma:root="true" ma:fieldsID="1bff7be4de75b140f0808f93a32665fc" ns2:_="">
    <xsd:import namespace="834ec5a2-daa2-4eee-b14f-00251a0b05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ec5a2-daa2-4eee-b14f-00251a0b0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D6CB76-A2C1-476C-8C1E-95BC8153763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f8f8b043-9a08-4d32-9f73-b0d1955d5c3f"/>
    <ds:schemaRef ds:uri="7a2ae210-d094-416d-ae0f-c7d58f7c469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6041EB-0439-4508-9BC5-9C953EEE32B8}"/>
</file>

<file path=customXml/itemProps3.xml><?xml version="1.0" encoding="utf-8"?>
<ds:datastoreItem xmlns:ds="http://schemas.openxmlformats.org/officeDocument/2006/customXml" ds:itemID="{EDC751C4-035D-4100-9CB3-2B4AC88BDA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5</vt:i4>
      </vt:variant>
    </vt:vector>
  </HeadingPairs>
  <TitlesOfParts>
    <vt:vector size="13" baseType="lpstr">
      <vt:lpstr>OVERZICHT NZA TECHNIEK</vt:lpstr>
      <vt:lpstr>Volledige prothese</vt:lpstr>
      <vt:lpstr>Immediaat</vt:lpstr>
      <vt:lpstr>Implantaat prothese</vt:lpstr>
      <vt:lpstr>Implantaat omvormen</vt:lpstr>
      <vt:lpstr>Mesostructuur</vt:lpstr>
      <vt:lpstr>Rebasen</vt:lpstr>
      <vt:lpstr>Toelichting</vt:lpstr>
      <vt:lpstr>'Implantaat omvormen'!Afdrukbereik</vt:lpstr>
      <vt:lpstr>'Implantaat prothese'!Afdrukbereik</vt:lpstr>
      <vt:lpstr>'OVERZICHT NZA TECHNIEK'!Afdrukbereik</vt:lpstr>
      <vt:lpstr>Rebasen!Afdrukbereik</vt:lpstr>
      <vt:lpstr>'Volledige prothese'!Afdrukbereik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Hummel, GI (Riët)</cp:lastModifiedBy>
  <cp:lastPrinted>2018-12-06T10:12:16Z</cp:lastPrinted>
  <dcterms:created xsi:type="dcterms:W3CDTF">2013-10-23T20:39:13Z</dcterms:created>
  <dcterms:modified xsi:type="dcterms:W3CDTF">2022-10-13T09:59:44Z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0x010100E65B7BBB4507E143994D4BD5098F0BAE</vt:lpwstr>
  </property>
  <property fmtid="{D5CDD505-2E9C-101B-9397-08002B2CF9AE}" pid="3" name="MSIP_Label_dc51b40b-b0d3-4674-939c-d9f10b9a3b25_Enabled">
    <vt:lpwstr>true</vt:lpwstr>
  </property>
  <property fmtid="{D5CDD505-2E9C-101B-9397-08002B2CF9AE}" pid="4" name="MSIP_Label_dc51b40b-b0d3-4674-939c-d9f10b9a3b25_SetDate">
    <vt:lpwstr>2021-11-08T18:46:59Z</vt:lpwstr>
  </property>
  <property fmtid="{D5CDD505-2E9C-101B-9397-08002B2CF9AE}" pid="5" name="MSIP_Label_dc51b40b-b0d3-4674-939c-d9f10b9a3b25_Method">
    <vt:lpwstr>Standard</vt:lpwstr>
  </property>
  <property fmtid="{D5CDD505-2E9C-101B-9397-08002B2CF9AE}" pid="6" name="MSIP_Label_dc51b40b-b0d3-4674-939c-d9f10b9a3b25_Name">
    <vt:lpwstr>Bedrijfsintern</vt:lpwstr>
  </property>
  <property fmtid="{D5CDD505-2E9C-101B-9397-08002B2CF9AE}" pid="7" name="MSIP_Label_dc51b40b-b0d3-4674-939c-d9f10b9a3b25_SiteId">
    <vt:lpwstr>c37ef212-d4a3-44b6-92df-0d1dff85604f</vt:lpwstr>
  </property>
  <property fmtid="{D5CDD505-2E9C-101B-9397-08002B2CF9AE}" pid="8" name="MSIP_Label_dc51b40b-b0d3-4674-939c-d9f10b9a3b25_ActionId">
    <vt:lpwstr>09fe6196-d62d-401c-a361-982b2a4c7636</vt:lpwstr>
  </property>
  <property fmtid="{D5CDD505-2E9C-101B-9397-08002B2CF9AE}" pid="9" name="MSIP_Label_dc51b40b-b0d3-4674-939c-d9f10b9a3b25_ContentBits">
    <vt:lpwstr>0</vt:lpwstr>
  </property>
</Properties>
</file>