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2685" windowHeight="5790"/>
  </bookViews>
  <sheets>
    <sheet name="POH-S" sheetId="1" r:id="rId1"/>
    <sheet name="Toelichting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70" i="1" l="1"/>
  <c r="C57" i="1"/>
  <c r="C20" i="1"/>
  <c r="C60" i="1" l="1"/>
  <c r="C59" i="1"/>
  <c r="C58" i="1"/>
  <c r="C49" i="1"/>
  <c r="C43" i="1"/>
  <c r="C36" i="1"/>
  <c r="C28" i="1"/>
  <c r="P17" i="1"/>
  <c r="C21" i="1" s="1"/>
  <c r="C13" i="1"/>
  <c r="C29" i="1" l="1"/>
  <c r="C37" i="1"/>
  <c r="C55" i="1"/>
  <c r="C44" i="1"/>
  <c r="C50" i="1"/>
  <c r="C71" i="1"/>
  <c r="C61" i="1" l="1"/>
  <c r="C62" i="1" s="1"/>
  <c r="C72" i="1" s="1"/>
  <c r="C78" i="1" s="1"/>
  <c r="C79" i="1" s="1"/>
  <c r="C80" i="1" s="1"/>
  <c r="C63" i="1" l="1"/>
  <c r="C9" i="1" s="1"/>
</calcChain>
</file>

<file path=xl/sharedStrings.xml><?xml version="1.0" encoding="utf-8"?>
<sst xmlns="http://schemas.openxmlformats.org/spreadsheetml/2006/main" count="81" uniqueCount="76">
  <si>
    <t>Rekentool POH-S 2020</t>
  </si>
  <si>
    <t>(Behorende bij de overeenkomst Huisartsenzorg 2020)</t>
  </si>
  <si>
    <t>Basis</t>
  </si>
  <si>
    <t>Totaal aantal patiënten in de praktijk</t>
  </si>
  <si>
    <t>Basisvergoeding</t>
  </si>
  <si>
    <t>Verhoging aantal uren inzet per week ten opzichte van 2019</t>
  </si>
  <si>
    <t>minuten POH-S</t>
  </si>
  <si>
    <t>minuten voor ketenzorg</t>
  </si>
  <si>
    <t>PRE DM</t>
  </si>
  <si>
    <t>Pre DM</t>
  </si>
  <si>
    <t>DM (ouder dan 17 jaar)</t>
  </si>
  <si>
    <t>Aantal Pre DM patiënten, uitgaande van de in- en exclusiecriteria uit het inkoopdocument huisartsenzorg 2020.</t>
  </si>
  <si>
    <t>COPD</t>
  </si>
  <si>
    <t xml:space="preserve">Vergoeding Pre DM </t>
  </si>
  <si>
    <t>CVRM</t>
  </si>
  <si>
    <t>Astma (ouder dan 16 jaar)</t>
  </si>
  <si>
    <t xml:space="preserve">Ouderen </t>
  </si>
  <si>
    <t>DM type 2 (ouder dan 17 jaar)</t>
  </si>
  <si>
    <t>Uurtarief</t>
  </si>
  <si>
    <t>Bent u aangesloten bij een regio-organisatie, zorggroep of GEZ die een overeenkomst chronische zorg (ketenzorg DM) heeft afgesproken met integraal tarief?</t>
  </si>
  <si>
    <t>Jaarbedrag</t>
  </si>
  <si>
    <t>Ben u aangesloten bij een GEZ die géén overeenkomst chronische zorg (ketenzorg DM) heeft afgesproken?</t>
  </si>
  <si>
    <t>Aantal DM type 2 patiënten, uitgaande van de in- en exclusiecriteria uit het inkoopdocument huisartsenzorg 2020.</t>
  </si>
  <si>
    <t xml:space="preserve">Vergoeding DM type 2 </t>
  </si>
  <si>
    <t>Aantal fte DM type 2</t>
  </si>
  <si>
    <t>Bent u aangesloten bij een regio-organisatie, zorggroep of GEZ die een overeenkomst chronische zorg (ketenzorg COPD) heeft afgesproken met integraal tarief?</t>
  </si>
  <si>
    <t>Ben u aangesloten bij een GEZ die géén overeenkomst chronische zorg (ketenzorg COPD) heeft afgesproken?</t>
  </si>
  <si>
    <t>Aantal COPD patiënten, uitgaande van de in- en exclusiecriteria uit het inkoopdocument huisartsenzorg 2020.</t>
  </si>
  <si>
    <t>Vergoeding COPD</t>
  </si>
  <si>
    <t>Aantal fte COPD</t>
  </si>
  <si>
    <t>Bent u aangesoten bij een regio-organisatie of zorggroep die een overeenkomst chronische zorg (ketenzorg CVRM) heeft afgesproken met een integraal tarief?</t>
  </si>
  <si>
    <t>Ben u aangesloten bij een GEZ die géén overeenkomst chronische zorg (ketenzorg CVRM) heeft afgesproken?</t>
  </si>
  <si>
    <t>Aantal CVRM patiënten, uitgaande van de in- en exclusiecriteria uit het inkoopdocument huisartsenzorg 2020.</t>
  </si>
  <si>
    <t>Vergoeding CVRM</t>
  </si>
  <si>
    <t>Aantal fte CVRM</t>
  </si>
  <si>
    <t>Bent u aangesloten bij een regio-organisatie of zorggroep die een overeenkomst chronische zorg (ketenzorg COPD/Astma) heeft afgesproken met een integraal tarief?</t>
  </si>
  <si>
    <t>Aantal astma patiënten, uitgaande van de in- en exclusiecriteria uit het inkoopdocument huisartsenzorg 2020.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</si>
  <si>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</si>
  <si>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</si>
  <si>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</si>
  <si>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</si>
  <si>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</si>
  <si>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</si>
  <si>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Samenvatting POH-S</t>
  </si>
  <si>
    <t>Vergoeding POH-S</t>
  </si>
  <si>
    <t>Totale vergoeding POH-S</t>
  </si>
  <si>
    <t>Indicatie vergoeding keten DM</t>
  </si>
  <si>
    <t>Indicatie vegoeding keten COPD</t>
  </si>
  <si>
    <t>Indicatie vergoeding keten CVRM</t>
  </si>
  <si>
    <t>Indicatie vergoeding keten ASTMA</t>
  </si>
  <si>
    <t>Totaal</t>
  </si>
  <si>
    <t>Totaal in fte (38 urige werkweek)</t>
  </si>
  <si>
    <t>Totaal in uren per week</t>
  </si>
  <si>
    <t>Werkelijke inzet POH-S</t>
  </si>
  <si>
    <t>Zet u minder uren POH-S in dan het hierboven genoemde maximum?</t>
  </si>
  <si>
    <t>Zo ja, wat is het werkelijk aantal uren POH-S per week in 2020?</t>
  </si>
  <si>
    <t>Werkelijke aantal fte's inzet voor keten, substitutie en POH-S</t>
  </si>
  <si>
    <t>Aantal fte's gefinancierd via keten en substitutie</t>
  </si>
  <si>
    <t>Aantal fte's gefinancierd via POH-S</t>
  </si>
  <si>
    <t>Samenvatting</t>
  </si>
  <si>
    <t>Jaartarief per ingeschreven verzekerde per 1 januari 2020</t>
  </si>
  <si>
    <t>Kwartaaltarief per ingeschreven verzekerde per 1 januari 2020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</si>
  <si>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</si>
  <si>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</si>
  <si>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</si>
  <si>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blauw gekleurde cellen in.</t>
  </si>
  <si>
    <t>3. Of u wel of geen afspraken heeft met een zorggroep is bepalend voor uw tarief.</t>
  </si>
  <si>
    <t>4. Als u niet weet wat de zorggroep waarbij u bent aangesloten heeft afgesproken met Zilveren Kruis, vraagt u dit na bij de zorggroep.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</si>
  <si>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</si>
  <si>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of substitutie heeft afgesproken en u dus voor deze groep geen financiering via de vergoeding POH-S krijgt. </t>
  </si>
  <si>
    <t>LET OP: U ziet in de rekentool per aandoening hoeveel tijd daarvoor wordt gerekend. Dit telt op tot uw totaal maximaal aantal uren. Hoe u de uren in de praktijk inzet, is aan u. Het is dus niet zo dat u een vastomlijnd aantal uren/fte per patiëntengroep mag inzetten.  </t>
  </si>
  <si>
    <t>Tijdsindeling binnen POH-S: In het rekenmodel zijn wij van de volgende tijdsinvesteringen per jaar per patiënt uitgegaan:</t>
  </si>
  <si>
    <t>Klik op deze tekst om naar de invulsheet te gaan</t>
  </si>
  <si>
    <t>September 2019 - Zilveren Kruis - Aan deze rekentool kunnen geen rechten ontleend worden</t>
  </si>
  <si>
    <t>Toelichting rekentool POH-S 2020</t>
  </si>
  <si>
    <t>2. Houdt bij het invullen van de rekentool rekening met de in- en exclusiecriteria uit "Bijlage Inkoopbeleid Huisartsenzorg 2020-2021".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</si>
</sst>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3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9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/>
    <xf numFmtId="0" fontId="11" fillId="3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Protection="1"/>
    <xf numFmtId="0" fontId="6" fillId="2" borderId="0" xfId="0" applyFont="1" applyFill="1" applyProtection="1"/>
    <xf numFmtId="44" fontId="6" fillId="4" borderId="0" xfId="1" applyFont="1" applyFill="1" applyProtection="1"/>
    <xf numFmtId="44" fontId="6" fillId="2" borderId="0" xfId="0" applyNumberFormat="1" applyFont="1" applyFill="1" applyProtection="1"/>
    <xf numFmtId="166" fontId="6" fillId="4" borderId="0" xfId="1" applyNumberFormat="1" applyFont="1" applyFill="1" applyProtection="1"/>
    <xf numFmtId="166" fontId="6" fillId="2" borderId="0" xfId="1" applyNumberFormat="1" applyFont="1" applyFill="1" applyProtection="1"/>
    <xf numFmtId="0" fontId="9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0" fillId="2" borderId="0" xfId="0" applyFill="1"/>
    <xf numFmtId="164" fontId="9" fillId="2" borderId="0" xfId="0" applyNumberFormat="1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Border="1"/>
    <xf numFmtId="0" fontId="15" fillId="0" borderId="0" xfId="0" applyFont="1" applyAlignment="1">
      <alignment horizontal="left" vertic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2" fillId="2" borderId="0" xfId="0" applyFont="1" applyFill="1" applyProtection="1"/>
    <xf numFmtId="0" fontId="19" fillId="2" borderId="0" xfId="0" applyFont="1" applyFill="1" applyAlignment="1" applyProtection="1">
      <alignment vertical="center"/>
    </xf>
    <xf numFmtId="164" fontId="19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Protection="1"/>
    <xf numFmtId="0" fontId="2" fillId="0" borderId="0" xfId="0" applyFont="1" applyProtection="1"/>
    <xf numFmtId="164" fontId="4" fillId="2" borderId="0" xfId="0" applyNumberFormat="1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0" fillId="2" borderId="1" xfId="0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horizontal="right" vertical="center"/>
    </xf>
    <xf numFmtId="0" fontId="5" fillId="2" borderId="0" xfId="0" applyFont="1" applyFill="1" applyBorder="1" applyProtection="1"/>
    <xf numFmtId="0" fontId="7" fillId="0" borderId="0" xfId="0" applyFont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Alignment="1" applyProtection="1">
      <alignment vertical="center"/>
    </xf>
    <xf numFmtId="165" fontId="8" fillId="0" borderId="0" xfId="0" applyNumberFormat="1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2" borderId="0" xfId="0" applyFont="1" applyFill="1" applyBorder="1" applyProtection="1"/>
    <xf numFmtId="0" fontId="0" fillId="0" borderId="0" xfId="0" applyProtection="1"/>
    <xf numFmtId="44" fontId="6" fillId="0" borderId="0" xfId="0" applyNumberFormat="1" applyFont="1" applyProtection="1"/>
    <xf numFmtId="0" fontId="15" fillId="0" borderId="0" xfId="0" applyFont="1" applyAlignment="1" applyProtection="1">
      <alignment horizontal="left" vertical="center"/>
    </xf>
    <xf numFmtId="0" fontId="2" fillId="2" borderId="0" xfId="0" applyFont="1" applyFill="1" applyBorder="1" applyProtection="1"/>
    <xf numFmtId="165" fontId="8" fillId="0" borderId="0" xfId="0" applyNumberFormat="1" applyFont="1" applyFill="1" applyProtection="1"/>
    <xf numFmtId="4" fontId="8" fillId="2" borderId="0" xfId="0" applyNumberFormat="1" applyFont="1" applyFill="1" applyProtection="1"/>
    <xf numFmtId="4" fontId="8" fillId="0" borderId="0" xfId="0" applyNumberFormat="1" applyFont="1" applyFill="1" applyProtection="1"/>
    <xf numFmtId="0" fontId="2" fillId="3" borderId="0" xfId="0" applyFont="1" applyFill="1" applyProtection="1"/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Protection="1"/>
    <xf numFmtId="0" fontId="0" fillId="2" borderId="0" xfId="0" applyFill="1" applyBorder="1" applyProtection="1"/>
    <xf numFmtId="164" fontId="8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right" vertical="center"/>
    </xf>
    <xf numFmtId="165" fontId="8" fillId="2" borderId="0" xfId="0" applyNumberFormat="1" applyFont="1" applyFill="1" applyAlignment="1" applyProtection="1">
      <alignment vertical="center"/>
    </xf>
    <xf numFmtId="165" fontId="8" fillId="2" borderId="0" xfId="0" applyNumberFormat="1" applyFont="1" applyFill="1" applyAlignment="1" applyProtection="1">
      <alignment horizontal="right" vertical="center"/>
    </xf>
    <xf numFmtId="165" fontId="8" fillId="2" borderId="2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Alignment="1" applyProtection="1">
      <alignment horizontal="right" vertical="center"/>
    </xf>
    <xf numFmtId="2" fontId="8" fillId="2" borderId="0" xfId="0" applyNumberFormat="1" applyFont="1" applyFill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4" fontId="12" fillId="2" borderId="0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Protection="1"/>
    <xf numFmtId="4" fontId="8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horizontal="righ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8" fillId="2" borderId="5" xfId="0" applyFont="1" applyFill="1" applyBorder="1" applyAlignment="1" applyProtection="1">
      <alignment vertical="center"/>
    </xf>
    <xf numFmtId="164" fontId="2" fillId="2" borderId="6" xfId="0" applyNumberFormat="1" applyFont="1" applyFill="1" applyBorder="1" applyAlignment="1" applyProtection="1">
      <alignment horizontal="right"/>
    </xf>
    <xf numFmtId="0" fontId="2" fillId="2" borderId="5" xfId="0" applyFont="1" applyFill="1" applyBorder="1" applyProtection="1"/>
    <xf numFmtId="0" fontId="7" fillId="2" borderId="5" xfId="0" applyFont="1" applyFill="1" applyBorder="1" applyAlignment="1" applyProtection="1">
      <alignment vertical="center"/>
    </xf>
    <xf numFmtId="165" fontId="8" fillId="2" borderId="6" xfId="0" applyNumberFormat="1" applyFont="1" applyFill="1" applyBorder="1" applyAlignment="1" applyProtection="1">
      <alignment horizontal="right" vertical="center"/>
    </xf>
    <xf numFmtId="164" fontId="8" fillId="2" borderId="6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Protection="1"/>
    <xf numFmtId="164" fontId="2" fillId="2" borderId="8" xfId="0" applyNumberFormat="1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164" fontId="2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Protection="1"/>
    <xf numFmtId="165" fontId="8" fillId="0" borderId="0" xfId="0" applyNumberFormat="1" applyFont="1" applyBorder="1" applyAlignment="1" applyProtection="1">
      <alignment horizontal="right" vertical="center"/>
    </xf>
    <xf numFmtId="0" fontId="7" fillId="5" borderId="9" xfId="0" applyFont="1" applyFill="1" applyBorder="1" applyAlignment="1" applyProtection="1">
      <alignment vertical="center"/>
    </xf>
    <xf numFmtId="167" fontId="8" fillId="5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wrapText="1"/>
    </xf>
    <xf numFmtId="0" fontId="17" fillId="2" borderId="0" xfId="3" applyFill="1" applyAlignment="1">
      <alignment horizontal="left" vertical="center"/>
    </xf>
  </cellXfs>
  <cellStyles count="4">
    <cellStyle name="Hyperlink" xfId="3" builtinId="8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532469</xdr:colOff>
      <xdr:row>0</xdr:row>
      <xdr:rowOff>238125</xdr:rowOff>
    </xdr:from>
    <xdr:to>
      <xdr:col>10</xdr:col>
      <xdr:colOff>533400</xdr:colOff>
      <xdr:row>3</xdr:row>
      <xdr:rowOff>71247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2394" y="238125"/>
          <a:ext cx="1772581" cy="576072"/>
        </a:xfrm>
        <a:prstGeom prst="rect">
          <a:avLst/>
        </a:prstGeom>
      </xdr:spPr>
    </xdr:pic>
    <xdr:clientData/>
  </xdr:twoCellAnchor>
  <xdr:twoCellAnchor editAs="oneCell">
    <xdr:from>
      <xdr:col>5</xdr:col>
      <xdr:colOff>869497</xdr:colOff>
      <xdr:row>84</xdr:row>
      <xdr:rowOff>119743</xdr:rowOff>
    </xdr:from>
    <xdr:to>
      <xdr:col>9</xdr:col>
      <xdr:colOff>152400</xdr:colOff>
      <xdr:row>85</xdr:row>
      <xdr:rowOff>63678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2997" y="20217493"/>
          <a:ext cx="2330903" cy="107221"/>
        </a:xfrm>
        <a:prstGeom prst="rect">
          <a:avLst/>
        </a:prstGeom>
      </xdr:spPr>
    </xdr:pic>
    <xdr:clientData/>
  </xdr:twoCellAnchor>
  <xdr:twoCellAnchor>
    <xdr:from>
      <xdr:col>3</xdr:col>
      <xdr:colOff>1001025</xdr:colOff>
      <xdr:row>5</xdr:row>
      <xdr:rowOff>53341</xdr:rowOff>
    </xdr:from>
    <xdr:to>
      <xdr:col>10</xdr:col>
      <xdr:colOff>464820</xdr:colOff>
      <xdr:row>10</xdr:row>
      <xdr:rowOff>71718</xdr:rowOff>
    </xdr:to>
    <xdr:sp macro="" textlink="">
      <xdr:nvSpPr>
        <xdr:cNvPr id="6" name="Rechtho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812460" y="1308400"/>
          <a:ext cx="7289984" cy="127343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investeren in het basisteam van de huisarts via de POH-S module. We verruimen het maximaal aantal uur door het basistarief te verhogen. Dat betekent maximaal 3,25 uur extra per normpraktijk. U kunt de POH-S uren ook inzetten voor andere minimaal HBO-geschoolde medewerkers. Zoals de physician assistent en verpleegkundig specialist. De inzet van deze medewerkers beoordeelt u zelf op basis van behoefte en beschikbaarheid. De voorwaarden bij de POH-S module zijn hierop aangepast. We creëren hiermee ‘Meer tijd voor de patiënt’. </a:t>
          </a:r>
        </a:p>
        <a:p>
          <a:pPr algn="l">
            <a:lnSpc>
              <a:spcPts val="1300"/>
            </a:lnSpc>
          </a:pPr>
          <a:r>
            <a:rPr lang="nl-NL" sz="1050" b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 onze website staat bij 'veelgestelde vragen' een uitleg over het inzetten van andere professionals dan de POH-S. Ook in de nieuwsbrief van december 2019 vindt u hierover informatie. </a:t>
          </a:r>
        </a:p>
      </xdr:txBody>
    </xdr:sp>
    <xdr:clientData/>
  </xdr:twoCellAnchor>
  <xdr:twoCellAnchor>
    <xdr:from>
      <xdr:col>3</xdr:col>
      <xdr:colOff>1001025</xdr:colOff>
      <xdr:row>10</xdr:row>
      <xdr:rowOff>228600</xdr:rowOff>
    </xdr:from>
    <xdr:to>
      <xdr:col>10</xdr:col>
      <xdr:colOff>523875</xdr:colOff>
      <xdr:row>12</xdr:row>
      <xdr:rowOff>180975</xdr:rowOff>
    </xdr:to>
    <xdr:sp macro="" textlink="">
      <xdr:nvSpPr>
        <xdr:cNvPr id="7" name="Rechthoek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9735450" y="2705100"/>
          <a:ext cx="7200000" cy="4476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 vergoeden de POH-S in dit component voor maximaal 10% van de bij u ingeschreven verzekerden.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15</xdr:row>
      <xdr:rowOff>200025</xdr:rowOff>
    </xdr:from>
    <xdr:to>
      <xdr:col>10</xdr:col>
      <xdr:colOff>523875</xdr:colOff>
      <xdr:row>22</xdr:row>
      <xdr:rowOff>115357</xdr:rowOff>
    </xdr:to>
    <xdr:sp macro="" textlink="">
      <xdr:nvSpPr>
        <xdr:cNvPr id="8" name="Rechthoek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9735450" y="3914775"/>
          <a:ext cx="7200000" cy="1648882"/>
        </a:xfrm>
        <a:prstGeom prst="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Als u bent aangesloten bij een Zorggroep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of GEZ die een overeenkomst voor chronische zorg (ketenzorg DM) heeft afgesproken met een integraal tarief, dan krijgt u geen aanvullende POH-S vergoeding. </a:t>
          </a:r>
        </a:p>
      </xdr:txBody>
    </xdr:sp>
    <xdr:clientData/>
  </xdr:twoCellAnchor>
  <xdr:twoCellAnchor>
    <xdr:from>
      <xdr:col>3</xdr:col>
      <xdr:colOff>1001025</xdr:colOff>
      <xdr:row>24</xdr:row>
      <xdr:rowOff>0</xdr:rowOff>
    </xdr:from>
    <xdr:to>
      <xdr:col>10</xdr:col>
      <xdr:colOff>523875</xdr:colOff>
      <xdr:row>29</xdr:row>
      <xdr:rowOff>182032</xdr:rowOff>
    </xdr:to>
    <xdr:sp macro="" textlink="">
      <xdr:nvSpPr>
        <xdr:cNvPr id="9" name="Rechtho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9735450" y="5943600"/>
          <a:ext cx="7200000" cy="1534582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COPD) heeft afgesproken met een integraal tarief, dan krijgt u geen aanvullende POH-S vergoeding</a:t>
          </a:r>
        </a:p>
      </xdr:txBody>
    </xdr:sp>
    <xdr:clientData/>
  </xdr:twoCellAnchor>
  <xdr:twoCellAnchor>
    <xdr:from>
      <xdr:col>3</xdr:col>
      <xdr:colOff>1001025</xdr:colOff>
      <xdr:row>32</xdr:row>
      <xdr:rowOff>0</xdr:rowOff>
    </xdr:from>
    <xdr:to>
      <xdr:col>10</xdr:col>
      <xdr:colOff>523875</xdr:colOff>
      <xdr:row>38</xdr:row>
      <xdr:rowOff>174625</xdr:rowOff>
    </xdr:to>
    <xdr:sp macro="" textlink="">
      <xdr:nvSpPr>
        <xdr:cNvPr id="10" name="Rechtho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735450" y="8039100"/>
          <a:ext cx="7200000" cy="1660525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zorg (ketenzorg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CVRM) heeft afgesproken met een integraal tarief, dan krijgt u geen aanvullende POH-S vergoeding.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GEZ die geen substitutieafspraken CVRM heeft en u bent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niet aangesloten bij een Zorggroep die substitutieafspraken CVRM heeft, krijgt u per CVRM-patiënt in de praktijk 55 minuten per jaar tegen een tarief van € 57,15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uur. Het aantal patiënten is gemaximeerd tot 10% van het totaal aantal ingeschreven patiënten in uw praktijk.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niet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bent aangesloten bij een Zorgroep of GEZ, dan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krijgt u een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vergoeding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van € 1,80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patiënt in uw praktijk.</a:t>
          </a:r>
        </a:p>
      </xdr:txBody>
    </xdr:sp>
    <xdr:clientData/>
  </xdr:twoCellAnchor>
  <xdr:twoCellAnchor>
    <xdr:from>
      <xdr:col>3</xdr:col>
      <xdr:colOff>1001025</xdr:colOff>
      <xdr:row>40</xdr:row>
      <xdr:rowOff>0</xdr:rowOff>
    </xdr:from>
    <xdr:to>
      <xdr:col>10</xdr:col>
      <xdr:colOff>523875</xdr:colOff>
      <xdr:row>43</xdr:row>
      <xdr:rowOff>164041</xdr:rowOff>
    </xdr:to>
    <xdr:sp macro="" textlink="">
      <xdr:nvSpPr>
        <xdr:cNvPr id="11" name="Rechthoek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9735450" y="10020300"/>
          <a:ext cx="7200000" cy="906991"/>
        </a:xfrm>
        <a:prstGeom prst="rect">
          <a:avLst/>
        </a:prstGeom>
        <a:solidFill>
          <a:schemeClr val="bg1"/>
        </a:solidFill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chronische zorg (ketenzorg COPD/Astma) heeft afgesproken met een integraal tarief, dan krijgt u geen aanvullende POH-S vergoeding.</a:t>
          </a:r>
        </a:p>
      </xdr:txBody>
    </xdr:sp>
    <xdr:clientData/>
  </xdr:twoCellAnchor>
  <xdr:twoCellAnchor>
    <xdr:from>
      <xdr:col>3</xdr:col>
      <xdr:colOff>1001025</xdr:colOff>
      <xdr:row>47</xdr:row>
      <xdr:rowOff>0</xdr:rowOff>
    </xdr:from>
    <xdr:to>
      <xdr:col>10</xdr:col>
      <xdr:colOff>523875</xdr:colOff>
      <xdr:row>49</xdr:row>
      <xdr:rowOff>3175</xdr:rowOff>
    </xdr:to>
    <xdr:sp macro="" textlink="">
      <xdr:nvSpPr>
        <xdr:cNvPr id="12" name="Rechthoek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9735450" y="11753850"/>
          <a:ext cx="7200000" cy="4984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Het uitgangspunt is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dat 20%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patiënten ouder dan 75 kwetsbaar is. </a:t>
          </a:r>
        </a:p>
      </xdr:txBody>
    </xdr:sp>
    <xdr:clientData/>
  </xdr:twoCellAnchor>
  <xdr:twoCellAnchor>
    <xdr:from>
      <xdr:col>3</xdr:col>
      <xdr:colOff>905775</xdr:colOff>
      <xdr:row>66</xdr:row>
      <xdr:rowOff>110067</xdr:rowOff>
    </xdr:from>
    <xdr:to>
      <xdr:col>10</xdr:col>
      <xdr:colOff>458932</xdr:colOff>
      <xdr:row>72</xdr:row>
      <xdr:rowOff>216477</xdr:rowOff>
    </xdr:to>
    <xdr:sp macro="" textlink="">
      <xdr:nvSpPr>
        <xdr:cNvPr id="13" name="Rechthoek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11417911" y="16674908"/>
          <a:ext cx="7181816" cy="1613092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 kunt de POH-s en andere minimaal HBO opgeleide medewerkers extra inzetten in uw praktijk. We vergoeden het maximale tarief voor het daadwerkelijke aantal uren dat u inzet. Daarom vragen wij u om hier het aantal uren dat u inzet per week aan te geven. Zie ook het groene tekstvlak bovenaan voor meer informatie over de inzet van andere minimaal HBO opgeleide medewerkers.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Let op!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de POH-S inzet voor de prestatie 'Samenwerking rondom kwetsbare ouderen' geeft u deze uren hier </a:t>
          </a:r>
          <a:r>
            <a:rPr lang="nl-NL" sz="1050" b="1" u="sng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niet</a:t>
          </a: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uren die uw POH-S werkt voor ketenzorg tellen wel mee.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91030</xdr:rowOff>
    </xdr:from>
    <xdr:to>
      <xdr:col>19</xdr:col>
      <xdr:colOff>0</xdr:colOff>
      <xdr:row>34</xdr:row>
      <xdr:rowOff>0</xdr:rowOff>
    </xdr:to>
    <xdr:sp macro="" textlink="">
      <xdr:nvSpPr>
        <xdr:cNvPr id="2" name="Rechtho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" y="4672555"/>
          <a:ext cx="10953750" cy="21949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 of GEZ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met een uurtarief POH-S van € 57,15. In 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87"/>
  <sheetViews>
    <sheetView showGridLines="0" tabSelected="1" topLeftCell="A22" zoomScale="110" zoomScaleNormal="110" workbookViewId="0">
      <selection activeCell="C27" sqref="C27"/>
    </sheetView>
  </sheetViews>
  <sheetFormatPr defaultColWidth="8.7109375" defaultRowHeight="20.100000000000001" customHeight="1" zeroHeight="1" x14ac:dyDescent="0.2"/>
  <cols>
    <col min="1" max="1" width="7.28515625" style="27" customWidth="1"/>
    <col min="2" max="2" width="132.28515625" style="27" customWidth="1"/>
    <col min="3" max="3" width="18" style="77" customWidth="1"/>
    <col min="4" max="4" width="35.5703125" style="27" customWidth="1"/>
    <col min="5" max="5" width="24.7109375" style="27" customWidth="1"/>
    <col min="6" max="6" width="19.28515625" style="27" customWidth="1"/>
    <col min="7" max="13" width="8.7109375" style="27" customWidth="1"/>
    <col min="14" max="15" width="8.7109375" style="31" hidden="1" customWidth="1"/>
    <col min="16" max="16" width="25.7109375" style="12" hidden="1" customWidth="1"/>
    <col min="17" max="17" width="23.5703125" style="12" hidden="1" customWidth="1"/>
    <col min="18" max="22" width="8.7109375" style="31" hidden="1" customWidth="1"/>
    <col min="23" max="23" width="0" style="27" hidden="1" customWidth="1"/>
    <col min="24" max="16384" width="8.7109375" style="27"/>
  </cols>
  <sheetData>
    <row r="1" spans="1:19" s="34" customFormat="1" ht="20.100000000000001" customHeight="1" x14ac:dyDescent="0.25">
      <c r="A1" s="27"/>
      <c r="B1" s="28"/>
      <c r="C1" s="29"/>
      <c r="D1" s="28"/>
      <c r="E1" s="30"/>
      <c r="F1" s="30"/>
      <c r="G1" s="30"/>
      <c r="H1" s="30"/>
      <c r="I1" s="30"/>
      <c r="J1" s="27"/>
      <c r="K1" s="27"/>
      <c r="L1" s="27"/>
      <c r="M1" s="27"/>
      <c r="N1" s="31"/>
      <c r="O1" s="32"/>
      <c r="P1" s="33"/>
      <c r="Q1" s="33"/>
      <c r="R1" s="32"/>
      <c r="S1" s="32"/>
    </row>
    <row r="2" spans="1:19" s="34" customFormat="1" ht="20.100000000000001" customHeight="1" x14ac:dyDescent="0.25">
      <c r="A2" s="27"/>
      <c r="B2" s="30" t="s">
        <v>0</v>
      </c>
      <c r="C2" s="35"/>
      <c r="D2" s="30"/>
      <c r="E2" s="30"/>
      <c r="F2" s="30"/>
      <c r="G2" s="30"/>
      <c r="H2" s="30"/>
      <c r="I2" s="30"/>
      <c r="J2" s="27"/>
      <c r="K2" s="27"/>
      <c r="L2" s="27"/>
      <c r="M2" s="27"/>
      <c r="N2" s="31"/>
      <c r="O2" s="32"/>
      <c r="P2" s="33"/>
      <c r="Q2" s="33"/>
      <c r="R2" s="32"/>
      <c r="S2" s="32"/>
    </row>
    <row r="3" spans="1:19" s="34" customFormat="1" ht="20.100000000000001" customHeight="1" x14ac:dyDescent="0.25">
      <c r="A3" s="27"/>
      <c r="B3" s="36" t="s">
        <v>1</v>
      </c>
      <c r="C3" s="37"/>
      <c r="D3" s="38"/>
      <c r="E3" s="38"/>
      <c r="F3" s="38"/>
      <c r="G3" s="38"/>
      <c r="H3" s="38"/>
      <c r="I3" s="38"/>
      <c r="J3" s="39"/>
      <c r="K3" s="39"/>
      <c r="L3" s="39"/>
      <c r="M3" s="39"/>
      <c r="N3" s="31"/>
      <c r="O3" s="32"/>
      <c r="P3" s="33"/>
      <c r="Q3" s="33"/>
      <c r="R3" s="32"/>
      <c r="S3" s="32"/>
    </row>
    <row r="4" spans="1:19" s="34" customFormat="1" ht="20.100000000000001" customHeight="1" x14ac:dyDescent="0.25">
      <c r="A4" s="27"/>
      <c r="B4" s="35"/>
      <c r="C4" s="37"/>
      <c r="D4" s="38"/>
      <c r="E4" s="38"/>
      <c r="F4" s="38"/>
      <c r="G4" s="38"/>
      <c r="H4" s="38"/>
      <c r="I4" s="38"/>
      <c r="J4" s="39"/>
      <c r="K4" s="39"/>
      <c r="L4" s="39"/>
      <c r="M4" s="39"/>
      <c r="N4" s="31"/>
      <c r="O4" s="32"/>
      <c r="P4" s="33"/>
      <c r="Q4" s="33"/>
      <c r="R4" s="32"/>
      <c r="S4" s="32"/>
    </row>
    <row r="5" spans="1:19" s="34" customFormat="1" ht="20.100000000000001" customHeight="1" x14ac:dyDescent="0.35">
      <c r="A5" s="27"/>
      <c r="B5" s="40"/>
      <c r="C5" s="40"/>
      <c r="D5" s="38"/>
      <c r="E5" s="41"/>
      <c r="F5" s="41"/>
      <c r="G5" s="41"/>
      <c r="H5" s="41"/>
      <c r="I5" s="41"/>
      <c r="J5" s="41"/>
      <c r="K5" s="41"/>
      <c r="L5" s="41"/>
      <c r="M5" s="41"/>
      <c r="N5" s="31"/>
      <c r="O5" s="32"/>
      <c r="P5" s="33"/>
      <c r="Q5" s="33"/>
      <c r="R5" s="32"/>
      <c r="S5" s="32"/>
    </row>
    <row r="6" spans="1:19" s="34" customFormat="1" ht="20.100000000000001" customHeight="1" x14ac:dyDescent="0.25">
      <c r="A6" s="27"/>
      <c r="B6" s="42" t="s">
        <v>2</v>
      </c>
      <c r="C6" s="43"/>
      <c r="D6" s="38"/>
      <c r="E6" s="41"/>
      <c r="F6" s="41"/>
      <c r="G6" s="41"/>
      <c r="H6" s="41"/>
      <c r="I6" s="41"/>
      <c r="J6" s="41"/>
      <c r="K6" s="41"/>
      <c r="L6" s="41"/>
      <c r="M6" s="41"/>
      <c r="N6" s="44"/>
      <c r="O6" s="11"/>
      <c r="P6" s="12"/>
      <c r="Q6" s="12"/>
      <c r="R6" s="11"/>
      <c r="S6" s="11"/>
    </row>
    <row r="7" spans="1:19" s="34" customFormat="1" ht="20.100000000000001" customHeight="1" x14ac:dyDescent="0.2">
      <c r="A7" s="27"/>
      <c r="B7" s="45" t="s">
        <v>3</v>
      </c>
      <c r="C7" s="10"/>
      <c r="D7" s="38"/>
      <c r="E7" s="41"/>
      <c r="F7" s="41"/>
      <c r="G7" s="41"/>
      <c r="H7" s="41"/>
      <c r="I7" s="41"/>
      <c r="J7" s="41"/>
      <c r="K7" s="41"/>
      <c r="L7" s="41"/>
      <c r="M7" s="41"/>
      <c r="N7" s="31"/>
      <c r="O7" s="11"/>
      <c r="P7" s="12"/>
      <c r="Q7" s="12"/>
      <c r="R7" s="11"/>
      <c r="S7" s="11"/>
    </row>
    <row r="8" spans="1:19" s="34" customFormat="1" ht="20.100000000000001" customHeight="1" x14ac:dyDescent="0.2">
      <c r="A8" s="27"/>
      <c r="B8" s="45" t="s">
        <v>4</v>
      </c>
      <c r="C8" s="91">
        <f>C7*P20</f>
        <v>0</v>
      </c>
      <c r="D8" s="38"/>
      <c r="E8" s="41"/>
      <c r="F8" s="41"/>
      <c r="G8" s="41"/>
      <c r="H8" s="41"/>
      <c r="I8" s="41"/>
      <c r="J8" s="41"/>
      <c r="K8" s="41"/>
      <c r="L8" s="41"/>
      <c r="M8" s="41"/>
      <c r="N8" s="31"/>
      <c r="O8" s="11"/>
      <c r="P8" s="12"/>
      <c r="Q8" s="12"/>
      <c r="R8" s="11"/>
      <c r="S8" s="11"/>
    </row>
    <row r="9" spans="1:19" s="34" customFormat="1" ht="20.100000000000001" customHeight="1" x14ac:dyDescent="0.2">
      <c r="A9" s="27"/>
      <c r="B9" s="92" t="s">
        <v>5</v>
      </c>
      <c r="C9" s="93">
        <f>C63-SUM(C57:C60,SUM((C7*P19)+C13+C20+C28+C36+C43+C49))/P17*38</f>
        <v>0</v>
      </c>
      <c r="D9" s="47"/>
      <c r="E9" s="41"/>
      <c r="F9" s="41"/>
      <c r="G9" s="41"/>
      <c r="H9" s="41"/>
      <c r="I9" s="41"/>
      <c r="J9" s="41"/>
      <c r="K9" s="41"/>
      <c r="L9" s="41"/>
      <c r="M9" s="41"/>
      <c r="N9" s="31"/>
      <c r="O9" s="11"/>
      <c r="P9" s="12" t="s">
        <v>6</v>
      </c>
      <c r="Q9" s="12" t="s">
        <v>7</v>
      </c>
      <c r="R9" s="11"/>
      <c r="S9" s="11"/>
    </row>
    <row r="10" spans="1:19" s="34" customFormat="1" ht="20.100000000000001" customHeight="1" x14ac:dyDescent="0.25">
      <c r="A10" s="27"/>
      <c r="B10" s="40"/>
      <c r="C10" s="40"/>
      <c r="D10" s="38"/>
      <c r="E10" s="41"/>
      <c r="F10" s="41"/>
      <c r="G10" s="41"/>
      <c r="H10" s="41"/>
      <c r="I10" s="41"/>
      <c r="J10" s="41"/>
      <c r="K10" s="41"/>
      <c r="L10" s="41"/>
      <c r="M10" s="41"/>
      <c r="N10" s="31"/>
      <c r="O10" s="11" t="s">
        <v>8</v>
      </c>
      <c r="P10" s="12">
        <v>40</v>
      </c>
      <c r="Q10" s="12"/>
      <c r="R10" s="11"/>
      <c r="S10" s="11"/>
    </row>
    <row r="11" spans="1:19" s="34" customFormat="1" ht="20.100000000000001" customHeight="1" x14ac:dyDescent="0.25">
      <c r="A11" s="27"/>
      <c r="B11" s="42" t="s">
        <v>9</v>
      </c>
      <c r="C11" s="43"/>
      <c r="D11" s="38"/>
      <c r="E11" s="41"/>
      <c r="F11" s="41"/>
      <c r="G11" s="41"/>
      <c r="H11" s="41"/>
      <c r="I11" s="41"/>
      <c r="J11" s="41"/>
      <c r="K11" s="41"/>
      <c r="L11" s="41"/>
      <c r="M11" s="41"/>
      <c r="N11" s="31"/>
      <c r="O11" s="11" t="s">
        <v>10</v>
      </c>
      <c r="P11" s="12">
        <v>80</v>
      </c>
      <c r="Q11" s="12">
        <v>120</v>
      </c>
      <c r="R11" s="11"/>
      <c r="S11" s="11"/>
    </row>
    <row r="12" spans="1:19" s="34" customFormat="1" ht="20.100000000000001" customHeight="1" x14ac:dyDescent="0.2">
      <c r="A12" s="27"/>
      <c r="B12" s="45" t="s">
        <v>11</v>
      </c>
      <c r="C12" s="10"/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31"/>
      <c r="O12" s="11" t="s">
        <v>12</v>
      </c>
      <c r="P12" s="12">
        <v>70</v>
      </c>
      <c r="Q12" s="12">
        <v>120</v>
      </c>
      <c r="R12" s="11"/>
      <c r="S12" s="11"/>
    </row>
    <row r="13" spans="1:19" s="34" customFormat="1" ht="20.100000000000001" customHeight="1" x14ac:dyDescent="0.25">
      <c r="A13" s="27"/>
      <c r="B13" s="45" t="s">
        <v>13</v>
      </c>
      <c r="C13" s="48">
        <f>MIN(C12,0.1*C7)*P16*(P10/60)</f>
        <v>0</v>
      </c>
      <c r="D13" s="38"/>
      <c r="E13" s="41"/>
      <c r="F13" s="41"/>
      <c r="G13" s="41"/>
      <c r="H13" s="41"/>
      <c r="I13" s="41"/>
      <c r="J13" s="41"/>
      <c r="K13" s="41"/>
      <c r="L13" s="41"/>
      <c r="M13" s="41"/>
      <c r="N13" s="31"/>
      <c r="O13" s="11" t="s">
        <v>14</v>
      </c>
      <c r="P13" s="12"/>
      <c r="Q13" s="12">
        <v>55</v>
      </c>
      <c r="R13" s="11"/>
      <c r="S13" s="11"/>
    </row>
    <row r="14" spans="1:19" s="34" customFormat="1" ht="20.100000000000001" customHeight="1" x14ac:dyDescent="0.25">
      <c r="A14" s="27"/>
      <c r="B14" s="45"/>
      <c r="C14" s="49"/>
      <c r="D14" s="38"/>
      <c r="E14" s="41"/>
      <c r="F14" s="41"/>
      <c r="G14" s="41"/>
      <c r="H14" s="41"/>
      <c r="I14" s="41"/>
      <c r="J14" s="41"/>
      <c r="K14" s="41"/>
      <c r="L14" s="41"/>
      <c r="M14" s="41"/>
      <c r="N14" s="31"/>
      <c r="O14" s="11" t="s">
        <v>15</v>
      </c>
      <c r="P14" s="12">
        <v>40</v>
      </c>
      <c r="Q14" s="12"/>
      <c r="R14" s="11"/>
      <c r="S14" s="11"/>
    </row>
    <row r="15" spans="1:19" s="34" customFormat="1" ht="20.100000000000001" customHeight="1" x14ac:dyDescent="0.3">
      <c r="A15" s="27"/>
      <c r="B15" s="40"/>
      <c r="C15" s="40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1"/>
      <c r="O15" s="11" t="s">
        <v>16</v>
      </c>
      <c r="P15" s="12">
        <v>60</v>
      </c>
      <c r="Q15" s="12"/>
      <c r="R15" s="11"/>
      <c r="S15" s="11"/>
    </row>
    <row r="16" spans="1:19" s="34" customFormat="1" ht="20.100000000000001" customHeight="1" x14ac:dyDescent="0.25">
      <c r="A16" s="27"/>
      <c r="B16" s="42" t="s">
        <v>17</v>
      </c>
      <c r="C16" s="43"/>
      <c r="D16" s="38"/>
      <c r="E16" s="50"/>
      <c r="F16" s="50"/>
      <c r="G16" s="50"/>
      <c r="H16" s="50"/>
      <c r="I16" s="50"/>
      <c r="J16" s="50"/>
      <c r="K16" s="50"/>
      <c r="L16" s="50"/>
      <c r="M16" s="50"/>
      <c r="N16" s="31"/>
      <c r="O16" s="11" t="s">
        <v>18</v>
      </c>
      <c r="P16" s="13">
        <v>57.15</v>
      </c>
      <c r="Q16" s="14"/>
      <c r="R16" s="11"/>
      <c r="S16" s="11"/>
    </row>
    <row r="17" spans="1:19" s="34" customFormat="1" ht="20.100000000000001" customHeight="1" x14ac:dyDescent="0.25">
      <c r="A17" s="27"/>
      <c r="B17" s="51" t="s">
        <v>19</v>
      </c>
      <c r="C17" s="10"/>
      <c r="D17" s="50"/>
      <c r="E17" s="41"/>
      <c r="F17" s="41"/>
      <c r="G17" s="41"/>
      <c r="H17" s="41"/>
      <c r="I17" s="41"/>
      <c r="J17" s="41"/>
      <c r="K17" s="41"/>
      <c r="L17" s="41"/>
      <c r="M17" s="41"/>
      <c r="N17" s="31"/>
      <c r="O17" s="11" t="s">
        <v>20</v>
      </c>
      <c r="P17" s="15">
        <f>P16*1354</f>
        <v>77381.099999999991</v>
      </c>
      <c r="Q17" s="12"/>
      <c r="R17" s="11"/>
      <c r="S17" s="11"/>
    </row>
    <row r="18" spans="1:19" s="34" customFormat="1" ht="20.100000000000001" customHeight="1" x14ac:dyDescent="0.2">
      <c r="A18" s="27"/>
      <c r="B18" s="51" t="s">
        <v>21</v>
      </c>
      <c r="C18" s="10"/>
      <c r="D18" s="50"/>
      <c r="E18" s="41"/>
      <c r="F18" s="41"/>
      <c r="G18" s="41"/>
      <c r="H18" s="41"/>
      <c r="I18" s="41"/>
      <c r="J18" s="41"/>
      <c r="K18" s="41"/>
      <c r="L18" s="41"/>
      <c r="M18" s="41"/>
      <c r="N18" s="31"/>
      <c r="O18" s="11"/>
      <c r="P18" s="16"/>
      <c r="Q18" s="14"/>
      <c r="R18" s="11"/>
      <c r="S18" s="11"/>
    </row>
    <row r="19" spans="1:19" s="34" customFormat="1" ht="20.100000000000001" customHeight="1" x14ac:dyDescent="0.2">
      <c r="A19" s="27"/>
      <c r="B19" s="45" t="s">
        <v>22</v>
      </c>
      <c r="C19" s="10"/>
      <c r="D19" s="50"/>
      <c r="E19" s="41"/>
      <c r="F19" s="41"/>
      <c r="G19" s="41"/>
      <c r="H19" s="41"/>
      <c r="I19" s="41"/>
      <c r="L19" s="41"/>
      <c r="M19" s="41"/>
      <c r="N19" s="31"/>
      <c r="O19" s="11"/>
      <c r="P19" s="12">
        <v>4.07</v>
      </c>
      <c r="Q19" s="12"/>
      <c r="R19" s="11"/>
      <c r="S19" s="11"/>
    </row>
    <row r="20" spans="1:19" s="34" customFormat="1" ht="20.100000000000001" customHeight="1" x14ac:dyDescent="0.25">
      <c r="A20" s="27"/>
      <c r="B20" s="45" t="s">
        <v>23</v>
      </c>
      <c r="C20" s="48">
        <f>IF(C17="ja",0,IF(C18="ja",C19*P16*(Q12/60),C19*P16*(P11/60)))</f>
        <v>0</v>
      </c>
      <c r="D20" s="50"/>
      <c r="E20" s="27"/>
      <c r="F20" s="27"/>
      <c r="G20" s="41"/>
      <c r="H20" s="41"/>
      <c r="I20" s="41"/>
      <c r="L20" s="41"/>
      <c r="M20" s="41"/>
      <c r="N20" s="31"/>
      <c r="O20" s="11"/>
      <c r="P20" s="12">
        <v>7.17</v>
      </c>
      <c r="Q20" s="12"/>
      <c r="R20" s="11"/>
      <c r="S20" s="11"/>
    </row>
    <row r="21" spans="1:19" s="34" customFormat="1" ht="20.100000000000001" customHeight="1" x14ac:dyDescent="0.25">
      <c r="A21" s="27"/>
      <c r="B21" s="45" t="s">
        <v>24</v>
      </c>
      <c r="C21" s="49">
        <f>C20/P17</f>
        <v>0</v>
      </c>
      <c r="D21" s="50"/>
      <c r="E21" s="27"/>
      <c r="F21" s="27"/>
      <c r="G21" s="50"/>
      <c r="H21" s="50"/>
      <c r="I21" s="50"/>
      <c r="L21" s="52"/>
      <c r="M21" s="52"/>
      <c r="N21" s="31"/>
      <c r="O21" s="32"/>
      <c r="P21" s="33"/>
      <c r="Q21" s="33"/>
      <c r="R21" s="32"/>
      <c r="S21" s="32"/>
    </row>
    <row r="22" spans="1:19" s="34" customFormat="1" ht="20.100000000000001" customHeight="1" x14ac:dyDescent="0.3">
      <c r="A22" s="27"/>
      <c r="D22" s="50"/>
      <c r="E22" s="27"/>
      <c r="F22" s="27"/>
      <c r="G22" s="50"/>
      <c r="H22" s="50"/>
      <c r="I22" s="50"/>
      <c r="L22" s="52"/>
      <c r="M22" s="52"/>
      <c r="N22" s="31"/>
      <c r="O22" s="32"/>
      <c r="P22" s="53"/>
      <c r="Q22" s="54"/>
      <c r="R22" s="32"/>
      <c r="S22" s="32"/>
    </row>
    <row r="23" spans="1:19" s="34" customFormat="1" ht="20.100000000000001" customHeight="1" x14ac:dyDescent="0.3">
      <c r="A23" s="27"/>
      <c r="B23" s="40"/>
      <c r="C23" s="40"/>
      <c r="D23" s="50"/>
      <c r="E23" s="27"/>
      <c r="F23" s="27"/>
      <c r="G23" s="50"/>
      <c r="H23" s="50"/>
      <c r="I23" s="50"/>
      <c r="J23" s="52"/>
      <c r="K23" s="52"/>
      <c r="L23" s="52"/>
      <c r="M23" s="52"/>
      <c r="N23" s="31"/>
      <c r="O23" s="32"/>
      <c r="P23" s="33"/>
      <c r="R23" s="32"/>
      <c r="S23" s="32"/>
    </row>
    <row r="24" spans="1:19" s="34" customFormat="1" ht="20.100000000000001" customHeight="1" x14ac:dyDescent="0.25">
      <c r="A24" s="27"/>
      <c r="B24" s="42" t="s">
        <v>12</v>
      </c>
      <c r="C24" s="43"/>
      <c r="D24" s="50"/>
      <c r="E24" s="27"/>
      <c r="F24" s="27"/>
      <c r="G24" s="50"/>
      <c r="H24" s="50"/>
      <c r="I24" s="50"/>
      <c r="J24" s="52"/>
      <c r="K24" s="52"/>
      <c r="L24" s="52"/>
      <c r="M24" s="52"/>
      <c r="N24" s="31"/>
      <c r="O24" s="32"/>
      <c r="P24" s="33"/>
      <c r="Q24" s="33"/>
      <c r="R24" s="32"/>
      <c r="S24" s="32"/>
    </row>
    <row r="25" spans="1:19" s="34" customFormat="1" ht="28.5" customHeight="1" x14ac:dyDescent="0.25">
      <c r="A25" s="27"/>
      <c r="B25" s="51" t="s">
        <v>25</v>
      </c>
      <c r="C25" s="10"/>
      <c r="D25" s="50"/>
      <c r="E25" s="27"/>
      <c r="F25" s="27"/>
      <c r="G25" s="50"/>
      <c r="H25" s="50"/>
      <c r="I25" s="50"/>
      <c r="J25" s="52"/>
      <c r="K25" s="52"/>
      <c r="L25" s="52"/>
      <c r="M25" s="52"/>
      <c r="N25" s="31"/>
      <c r="O25" s="32"/>
      <c r="P25" s="33"/>
      <c r="Q25" s="33"/>
      <c r="R25" s="32"/>
      <c r="S25" s="32"/>
    </row>
    <row r="26" spans="1:19" s="34" customFormat="1" ht="20.100000000000001" customHeight="1" x14ac:dyDescent="0.2">
      <c r="A26" s="27"/>
      <c r="B26" s="51" t="s">
        <v>26</v>
      </c>
      <c r="C26" s="10"/>
      <c r="D26" s="50"/>
      <c r="E26" s="27"/>
      <c r="F26" s="27"/>
      <c r="G26" s="50"/>
      <c r="H26" s="50"/>
      <c r="I26" s="50"/>
      <c r="J26" s="52"/>
      <c r="K26" s="52"/>
      <c r="L26" s="52"/>
      <c r="M26" s="52"/>
      <c r="N26" s="31"/>
      <c r="O26" s="32"/>
      <c r="P26" s="33"/>
      <c r="Q26" s="33"/>
      <c r="R26" s="32"/>
      <c r="S26" s="32"/>
    </row>
    <row r="27" spans="1:19" s="34" customFormat="1" ht="20.100000000000001" customHeight="1" x14ac:dyDescent="0.2">
      <c r="A27" s="27"/>
      <c r="B27" s="45" t="s">
        <v>27</v>
      </c>
      <c r="C27" s="10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31"/>
      <c r="O27" s="32"/>
      <c r="P27" s="33"/>
      <c r="Q27" s="33"/>
      <c r="R27" s="32"/>
      <c r="S27" s="32"/>
    </row>
    <row r="28" spans="1:19" s="34" customFormat="1" ht="20.100000000000001" customHeight="1" x14ac:dyDescent="0.25">
      <c r="A28" s="27"/>
      <c r="B28" s="45" t="s">
        <v>28</v>
      </c>
      <c r="C28" s="48">
        <f>IF(C25="ja",0,IF(C26="ja",C27*P16*(Q12/60),C27*P16*(P12/60)))</f>
        <v>0</v>
      </c>
      <c r="D28" s="38"/>
      <c r="G28" s="50"/>
      <c r="H28" s="50"/>
      <c r="I28" s="50"/>
      <c r="J28" s="52"/>
      <c r="K28" s="52"/>
      <c r="L28" s="52"/>
      <c r="M28" s="52"/>
      <c r="N28" s="44"/>
      <c r="O28" s="32"/>
      <c r="P28" s="33"/>
      <c r="Q28" s="33"/>
      <c r="R28" s="32"/>
      <c r="S28" s="32"/>
    </row>
    <row r="29" spans="1:19" s="34" customFormat="1" ht="20.100000000000001" customHeight="1" x14ac:dyDescent="0.2">
      <c r="A29" s="27"/>
      <c r="B29" s="45" t="s">
        <v>29</v>
      </c>
      <c r="C29" s="49">
        <f>C28/P17</f>
        <v>0</v>
      </c>
      <c r="D29" s="38"/>
      <c r="G29" s="50"/>
      <c r="H29" s="50"/>
      <c r="I29" s="50"/>
      <c r="J29" s="52"/>
      <c r="K29" s="52"/>
      <c r="L29" s="52"/>
      <c r="M29" s="52"/>
      <c r="N29" s="44"/>
      <c r="O29" s="32"/>
      <c r="P29" s="33"/>
      <c r="Q29" s="33"/>
      <c r="R29" s="32"/>
      <c r="S29" s="32"/>
    </row>
    <row r="30" spans="1:19" s="34" customFormat="1" ht="20.100000000000001" customHeight="1" x14ac:dyDescent="0.2">
      <c r="A30" s="27"/>
      <c r="C30" s="55"/>
      <c r="D30" s="38"/>
      <c r="G30" s="50"/>
      <c r="H30" s="50"/>
      <c r="I30" s="50"/>
      <c r="J30" s="52"/>
      <c r="K30" s="52"/>
      <c r="L30" s="52"/>
      <c r="M30" s="52"/>
      <c r="N30" s="44"/>
      <c r="O30" s="32"/>
      <c r="P30" s="33"/>
      <c r="Q30" s="33"/>
      <c r="R30" s="32"/>
      <c r="S30" s="32"/>
    </row>
    <row r="31" spans="1:19" s="34" customFormat="1" ht="20.100000000000001" customHeight="1" x14ac:dyDescent="0.25">
      <c r="A31" s="27"/>
      <c r="B31" s="40"/>
      <c r="C31" s="40"/>
      <c r="D31" s="38"/>
      <c r="G31" s="50"/>
      <c r="H31" s="50"/>
      <c r="I31" s="50"/>
      <c r="J31" s="52"/>
      <c r="K31" s="52"/>
      <c r="L31" s="52"/>
      <c r="M31" s="52"/>
      <c r="N31" s="44"/>
      <c r="O31" s="32"/>
      <c r="P31" s="33"/>
      <c r="Q31" s="33"/>
      <c r="R31" s="32"/>
      <c r="S31" s="32"/>
    </row>
    <row r="32" spans="1:19" s="34" customFormat="1" ht="20.100000000000001" customHeight="1" x14ac:dyDescent="0.2">
      <c r="A32" s="27"/>
      <c r="B32" s="42" t="s">
        <v>14</v>
      </c>
      <c r="C32" s="43"/>
      <c r="D32" s="38"/>
      <c r="E32" s="50"/>
      <c r="F32" s="50"/>
      <c r="G32" s="50"/>
      <c r="H32" s="50"/>
      <c r="I32" s="50"/>
      <c r="J32" s="52"/>
      <c r="K32" s="52"/>
      <c r="L32" s="52"/>
      <c r="M32" s="52"/>
      <c r="N32" s="56"/>
    </row>
    <row r="33" spans="1:14" s="34" customFormat="1" ht="20.100000000000001" customHeight="1" x14ac:dyDescent="0.2">
      <c r="A33" s="27"/>
      <c r="B33" s="45" t="s">
        <v>30</v>
      </c>
      <c r="C33" s="10"/>
      <c r="D33" s="38"/>
      <c r="E33" s="50"/>
      <c r="F33" s="50"/>
      <c r="G33" s="50"/>
      <c r="H33" s="50"/>
      <c r="I33" s="50"/>
      <c r="J33" s="52"/>
      <c r="K33" s="52"/>
      <c r="L33" s="52"/>
      <c r="M33" s="52"/>
      <c r="N33" s="56"/>
    </row>
    <row r="34" spans="1:14" s="34" customFormat="1" ht="20.100000000000001" customHeight="1" x14ac:dyDescent="0.2">
      <c r="A34" s="27"/>
      <c r="B34" s="51" t="s">
        <v>31</v>
      </c>
      <c r="C34" s="10"/>
      <c r="D34" s="38"/>
      <c r="E34" s="50"/>
      <c r="F34" s="50"/>
      <c r="G34" s="50"/>
      <c r="H34" s="50"/>
      <c r="I34" s="50"/>
      <c r="J34" s="52"/>
      <c r="K34" s="52"/>
      <c r="L34" s="52"/>
      <c r="M34" s="52"/>
      <c r="N34" s="56"/>
    </row>
    <row r="35" spans="1:14" s="34" customFormat="1" ht="20.100000000000001" customHeight="1" x14ac:dyDescent="0.2">
      <c r="A35" s="27"/>
      <c r="B35" s="45" t="s">
        <v>32</v>
      </c>
      <c r="C35" s="10"/>
      <c r="D35" s="38"/>
      <c r="E35" s="38"/>
      <c r="F35" s="38"/>
      <c r="G35" s="38"/>
      <c r="H35" s="38"/>
      <c r="I35" s="38"/>
      <c r="J35" s="39"/>
      <c r="K35" s="39"/>
      <c r="L35" s="39"/>
      <c r="M35" s="39"/>
      <c r="N35" s="27"/>
    </row>
    <row r="36" spans="1:14" s="34" customFormat="1" ht="20.100000000000001" customHeight="1" x14ac:dyDescent="0.2">
      <c r="A36" s="27"/>
      <c r="B36" s="45" t="s">
        <v>33</v>
      </c>
      <c r="C36" s="57">
        <f>IF(C33="ja",0,IF(C34="ja",MIN(C35,0.1*C7)*P16*(Q13/P15),C7*1.8))</f>
        <v>0</v>
      </c>
      <c r="D36" s="38"/>
      <c r="G36" s="38"/>
      <c r="H36" s="38"/>
      <c r="I36" s="38"/>
      <c r="J36" s="39"/>
      <c r="K36" s="39"/>
      <c r="L36" s="39"/>
      <c r="M36" s="39"/>
      <c r="N36" s="27"/>
    </row>
    <row r="37" spans="1:14" s="34" customFormat="1" ht="20.100000000000001" customHeight="1" x14ac:dyDescent="0.2">
      <c r="A37" s="27"/>
      <c r="B37" s="45" t="s">
        <v>34</v>
      </c>
      <c r="C37" s="49">
        <f>C36/P17</f>
        <v>0</v>
      </c>
      <c r="D37" s="38"/>
      <c r="G37" s="38"/>
      <c r="H37" s="38"/>
      <c r="I37" s="38"/>
      <c r="J37" s="39"/>
      <c r="K37" s="39"/>
      <c r="L37" s="39"/>
      <c r="M37" s="39"/>
      <c r="N37" s="27"/>
    </row>
    <row r="38" spans="1:14" s="34" customFormat="1" ht="20.100000000000001" customHeight="1" x14ac:dyDescent="0.2">
      <c r="A38" s="27"/>
      <c r="D38" s="38"/>
      <c r="G38" s="50"/>
      <c r="H38" s="50"/>
      <c r="I38" s="50"/>
      <c r="J38" s="52"/>
      <c r="K38" s="52"/>
      <c r="L38" s="52"/>
      <c r="M38" s="52"/>
      <c r="N38" s="56"/>
    </row>
    <row r="39" spans="1:14" s="34" customFormat="1" ht="20.100000000000001" customHeight="1" x14ac:dyDescent="0.25">
      <c r="A39" s="27"/>
      <c r="B39" s="40"/>
      <c r="C39" s="40"/>
      <c r="D39" s="38"/>
      <c r="G39" s="50"/>
      <c r="H39" s="50"/>
      <c r="I39" s="50"/>
      <c r="J39" s="52"/>
      <c r="K39" s="52"/>
      <c r="L39" s="52"/>
      <c r="M39" s="52"/>
      <c r="N39" s="56"/>
    </row>
    <row r="40" spans="1:14" s="34" customFormat="1" ht="20.100000000000001" customHeight="1" x14ac:dyDescent="0.2">
      <c r="A40" s="27"/>
      <c r="B40" s="42" t="s">
        <v>15</v>
      </c>
      <c r="C40" s="43"/>
      <c r="D40" s="38"/>
      <c r="E40" s="50"/>
      <c r="F40" s="50"/>
      <c r="G40" s="50"/>
      <c r="H40" s="50"/>
      <c r="I40" s="50"/>
      <c r="J40" s="52"/>
      <c r="K40" s="52"/>
      <c r="L40" s="52"/>
      <c r="M40" s="52"/>
      <c r="N40" s="56"/>
    </row>
    <row r="41" spans="1:14" s="34" customFormat="1" ht="20.100000000000001" customHeight="1" x14ac:dyDescent="0.2">
      <c r="A41" s="27"/>
      <c r="B41" s="45" t="s">
        <v>35</v>
      </c>
      <c r="C41" s="10"/>
      <c r="D41" s="38"/>
      <c r="E41" s="50"/>
      <c r="F41" s="50"/>
      <c r="G41" s="50"/>
      <c r="H41" s="50"/>
      <c r="I41" s="50"/>
      <c r="J41" s="52"/>
      <c r="K41" s="52"/>
      <c r="L41" s="52"/>
      <c r="M41" s="52"/>
      <c r="N41" s="56"/>
    </row>
    <row r="42" spans="1:14" s="34" customFormat="1" ht="20.100000000000001" customHeight="1" x14ac:dyDescent="0.2">
      <c r="A42" s="27"/>
      <c r="B42" s="45" t="s">
        <v>36</v>
      </c>
      <c r="C42" s="10"/>
      <c r="D42" s="38"/>
      <c r="E42" s="50"/>
      <c r="F42" s="50"/>
      <c r="G42" s="50"/>
      <c r="H42" s="50"/>
      <c r="I42" s="50"/>
      <c r="J42" s="52"/>
      <c r="K42" s="52"/>
      <c r="L42" s="52"/>
      <c r="M42" s="52"/>
      <c r="N42" s="56"/>
    </row>
    <row r="43" spans="1:14" s="34" customFormat="1" ht="20.100000000000001" customHeight="1" x14ac:dyDescent="0.2">
      <c r="A43" s="27"/>
      <c r="B43" s="45" t="s">
        <v>37</v>
      </c>
      <c r="C43" s="57">
        <f>IF(C41="nee",C42*P16*(P14/60),0)</f>
        <v>0</v>
      </c>
      <c r="D43" s="38"/>
      <c r="G43" s="50"/>
      <c r="H43" s="50"/>
      <c r="I43" s="50"/>
      <c r="J43" s="52"/>
      <c r="K43" s="52"/>
      <c r="L43" s="52"/>
      <c r="M43" s="52"/>
      <c r="N43" s="56"/>
    </row>
    <row r="44" spans="1:14" s="34" customFormat="1" ht="20.100000000000001" customHeight="1" x14ac:dyDescent="0.2">
      <c r="A44" s="27"/>
      <c r="B44" s="45" t="s">
        <v>38</v>
      </c>
      <c r="C44" s="49">
        <f>C43/P17</f>
        <v>0</v>
      </c>
      <c r="D44" s="38"/>
      <c r="G44" s="50"/>
      <c r="H44" s="50"/>
      <c r="I44" s="50"/>
      <c r="J44" s="52"/>
      <c r="K44" s="52"/>
      <c r="L44" s="52"/>
      <c r="M44" s="52"/>
      <c r="N44" s="56"/>
    </row>
    <row r="45" spans="1:14" s="34" customFormat="1" ht="20.100000000000001" customHeight="1" x14ac:dyDescent="0.2">
      <c r="A45" s="27"/>
      <c r="D45" s="38"/>
      <c r="E45" s="36"/>
      <c r="F45" s="58"/>
      <c r="G45" s="50"/>
      <c r="H45" s="50"/>
      <c r="I45" s="50"/>
      <c r="J45" s="52"/>
      <c r="K45" s="52"/>
      <c r="L45" s="52"/>
      <c r="M45" s="52"/>
      <c r="N45" s="56"/>
    </row>
    <row r="46" spans="1:14" s="34" customFormat="1" ht="20.100000000000001" customHeight="1" x14ac:dyDescent="0.25">
      <c r="A46" s="27"/>
      <c r="B46" s="40"/>
      <c r="C46" s="40"/>
      <c r="D46" s="38"/>
      <c r="E46" s="38"/>
      <c r="F46" s="38"/>
      <c r="G46" s="38"/>
      <c r="H46" s="38"/>
      <c r="I46" s="38"/>
      <c r="J46" s="39"/>
      <c r="K46" s="39"/>
      <c r="L46" s="39"/>
      <c r="M46" s="39"/>
      <c r="N46" s="27"/>
    </row>
    <row r="47" spans="1:14" s="34" customFormat="1" ht="20.100000000000001" customHeight="1" x14ac:dyDescent="0.2">
      <c r="A47" s="27"/>
      <c r="B47" s="42" t="s">
        <v>39</v>
      </c>
      <c r="C47" s="43"/>
      <c r="D47" s="38"/>
      <c r="E47" s="38"/>
      <c r="F47" s="38"/>
      <c r="G47" s="38"/>
      <c r="H47" s="38"/>
      <c r="I47" s="38"/>
      <c r="J47" s="39"/>
      <c r="K47" s="39"/>
      <c r="L47" s="39"/>
      <c r="M47" s="39"/>
      <c r="N47" s="27"/>
    </row>
    <row r="48" spans="1:14" s="34" customFormat="1" ht="20.100000000000001" customHeight="1" x14ac:dyDescent="0.2">
      <c r="A48" s="27"/>
      <c r="B48" s="45" t="s">
        <v>40</v>
      </c>
      <c r="C48" s="10"/>
      <c r="D48" s="38"/>
      <c r="E48" s="50"/>
      <c r="F48" s="50"/>
      <c r="G48" s="50"/>
      <c r="H48" s="50"/>
      <c r="I48" s="50"/>
      <c r="J48" s="52"/>
      <c r="K48" s="52"/>
      <c r="L48" s="52"/>
      <c r="M48" s="52"/>
      <c r="N48" s="56"/>
    </row>
    <row r="49" spans="1:22" s="34" customFormat="1" ht="20.100000000000001" customHeight="1" x14ac:dyDescent="0.2">
      <c r="A49" s="27"/>
      <c r="B49" s="45" t="s">
        <v>41</v>
      </c>
      <c r="C49" s="57">
        <f>C48*P15*(P16/60)*20%</f>
        <v>0</v>
      </c>
      <c r="D49" s="38"/>
      <c r="E49" s="50"/>
      <c r="F49" s="50"/>
      <c r="G49" s="50"/>
      <c r="H49" s="50"/>
      <c r="I49" s="50"/>
      <c r="J49" s="52"/>
      <c r="K49" s="52"/>
      <c r="L49" s="52"/>
      <c r="M49" s="52"/>
      <c r="N49" s="56"/>
    </row>
    <row r="50" spans="1:22" s="34" customFormat="1" ht="20.100000000000001" customHeight="1" x14ac:dyDescent="0.2">
      <c r="A50" s="27"/>
      <c r="B50" s="45" t="s">
        <v>42</v>
      </c>
      <c r="C50" s="59">
        <f>C49/P17</f>
        <v>0</v>
      </c>
      <c r="D50" s="38"/>
      <c r="E50" s="50"/>
      <c r="F50" s="50"/>
      <c r="G50" s="50"/>
      <c r="H50" s="50"/>
      <c r="I50" s="50"/>
      <c r="J50" s="52"/>
      <c r="K50" s="52"/>
      <c r="L50" s="52"/>
      <c r="M50" s="52"/>
      <c r="N50" s="56"/>
    </row>
    <row r="51" spans="1:22" s="34" customFormat="1" ht="20.100000000000001" customHeight="1" x14ac:dyDescent="0.2">
      <c r="A51" s="27"/>
      <c r="D51" s="38"/>
      <c r="E51" s="50"/>
      <c r="F51" s="50"/>
      <c r="G51" s="50"/>
      <c r="H51" s="50"/>
      <c r="I51" s="50"/>
      <c r="J51" s="52"/>
      <c r="K51" s="52"/>
      <c r="L51" s="52"/>
      <c r="M51" s="52"/>
      <c r="N51" s="56"/>
    </row>
    <row r="52" spans="1:22" s="34" customFormat="1" ht="9" customHeight="1" x14ac:dyDescent="0.2">
      <c r="A52" s="27"/>
      <c r="B52" s="60"/>
      <c r="C52" s="60"/>
      <c r="D52" s="61"/>
      <c r="E52" s="62"/>
      <c r="F52" s="62"/>
      <c r="G52" s="62"/>
      <c r="H52" s="62"/>
      <c r="I52" s="62"/>
      <c r="J52" s="63"/>
      <c r="K52" s="63"/>
      <c r="L52" s="63"/>
      <c r="M52" s="63"/>
      <c r="N52" s="56"/>
    </row>
    <row r="53" spans="1:22" ht="20.100000000000001" customHeight="1" x14ac:dyDescent="0.25">
      <c r="C53" s="40"/>
      <c r="D53" s="64"/>
      <c r="E53" s="50"/>
      <c r="F53" s="50"/>
      <c r="G53" s="50"/>
      <c r="H53" s="50"/>
      <c r="I53" s="50"/>
      <c r="J53" s="52"/>
      <c r="K53" s="52"/>
      <c r="L53" s="52"/>
      <c r="M53" s="52"/>
      <c r="N53" s="56"/>
      <c r="O53" s="27"/>
      <c r="P53" s="27"/>
      <c r="Q53" s="27"/>
      <c r="R53" s="27"/>
      <c r="S53" s="27"/>
      <c r="T53" s="27"/>
      <c r="U53" s="27"/>
      <c r="V53" s="27"/>
    </row>
    <row r="54" spans="1:22" ht="21" customHeight="1" x14ac:dyDescent="0.2">
      <c r="B54" s="38" t="s">
        <v>43</v>
      </c>
      <c r="C54" s="65" t="s">
        <v>44</v>
      </c>
      <c r="D54" s="66"/>
      <c r="E54" s="50"/>
      <c r="F54" s="50"/>
      <c r="G54" s="50"/>
      <c r="H54" s="50"/>
      <c r="I54" s="50"/>
      <c r="J54" s="52"/>
      <c r="K54" s="52"/>
      <c r="L54" s="52"/>
      <c r="M54" s="52"/>
      <c r="N54" s="56"/>
      <c r="O54" s="27"/>
      <c r="P54" s="27"/>
      <c r="Q54" s="27"/>
      <c r="R54" s="27"/>
      <c r="S54" s="27"/>
      <c r="T54" s="27"/>
      <c r="U54" s="27"/>
      <c r="V54" s="27"/>
    </row>
    <row r="55" spans="1:22" ht="20.100000000000001" customHeight="1" x14ac:dyDescent="0.2">
      <c r="B55" s="36" t="s">
        <v>45</v>
      </c>
      <c r="C55" s="67">
        <f>SUM((C7*P20)+C13+C20+C28+C36+C43+C49)</f>
        <v>0</v>
      </c>
      <c r="D55" s="67"/>
      <c r="E55" s="38"/>
      <c r="F55" s="38"/>
      <c r="G55" s="38"/>
      <c r="H55" s="38"/>
      <c r="I55" s="38"/>
      <c r="J55" s="39"/>
      <c r="K55" s="39"/>
      <c r="L55" s="39"/>
      <c r="M55" s="39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0.100000000000001" customHeight="1" x14ac:dyDescent="0.2">
      <c r="B56" s="36"/>
      <c r="C56" s="67"/>
      <c r="D56" s="38"/>
      <c r="E56" s="38"/>
      <c r="F56" s="38"/>
      <c r="G56" s="38"/>
      <c r="H56" s="38"/>
      <c r="I56" s="38"/>
      <c r="J56" s="39"/>
      <c r="K56" s="39"/>
      <c r="L56" s="39"/>
      <c r="M56" s="39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0.100000000000001" customHeight="1" x14ac:dyDescent="0.2">
      <c r="B57" s="36" t="s">
        <v>46</v>
      </c>
      <c r="C57" s="68">
        <f>IF(C17="ja",C19*(Q11/60)*P16,0)</f>
        <v>0</v>
      </c>
      <c r="G57" s="50"/>
      <c r="H57" s="50"/>
      <c r="I57" s="50"/>
      <c r="J57" s="52"/>
      <c r="K57" s="52"/>
      <c r="L57" s="52"/>
      <c r="M57" s="52"/>
      <c r="N57" s="56"/>
      <c r="O57" s="56"/>
      <c r="P57" s="27"/>
      <c r="Q57" s="27"/>
      <c r="R57" s="27"/>
      <c r="S57" s="27"/>
      <c r="T57" s="27"/>
      <c r="U57" s="27"/>
      <c r="V57" s="27"/>
    </row>
    <row r="58" spans="1:22" ht="20.100000000000001" customHeight="1" x14ac:dyDescent="0.2">
      <c r="B58" s="36" t="s">
        <v>47</v>
      </c>
      <c r="C58" s="68">
        <f>IF(C25="ja",C27*(Q12/60)*P16,0)</f>
        <v>0</v>
      </c>
      <c r="G58" s="50"/>
      <c r="H58" s="50"/>
      <c r="I58" s="50"/>
      <c r="J58" s="52"/>
      <c r="K58" s="52"/>
      <c r="L58" s="52"/>
      <c r="M58" s="52"/>
      <c r="N58" s="56"/>
      <c r="O58" s="56"/>
      <c r="P58" s="27"/>
      <c r="Q58" s="27"/>
      <c r="R58" s="27"/>
      <c r="S58" s="27"/>
      <c r="T58" s="27"/>
      <c r="U58" s="27"/>
      <c r="V58" s="27"/>
    </row>
    <row r="59" spans="1:22" ht="20.100000000000001" customHeight="1" x14ac:dyDescent="0.2">
      <c r="B59" s="36" t="s">
        <v>48</v>
      </c>
      <c r="C59" s="68">
        <f>IF(C33="ja",C35*P16*(Q13/60),0)</f>
        <v>0</v>
      </c>
      <c r="G59" s="50"/>
      <c r="H59" s="50"/>
      <c r="I59" s="50"/>
      <c r="J59" s="52"/>
      <c r="K59" s="52"/>
      <c r="L59" s="52"/>
      <c r="M59" s="52"/>
      <c r="N59" s="56"/>
      <c r="O59" s="56"/>
      <c r="P59" s="27"/>
      <c r="Q59" s="27"/>
      <c r="R59" s="27"/>
      <c r="S59" s="27"/>
      <c r="T59" s="27"/>
      <c r="U59" s="27"/>
      <c r="V59" s="27"/>
    </row>
    <row r="60" spans="1:22" ht="20.100000000000001" customHeight="1" thickBot="1" x14ac:dyDescent="0.25">
      <c r="B60" s="36" t="s">
        <v>49</v>
      </c>
      <c r="C60" s="69">
        <f>IF(C41="ja",C42*P16*(P14/60),0)</f>
        <v>0</v>
      </c>
      <c r="G60" s="50"/>
      <c r="H60" s="50"/>
      <c r="I60" s="50"/>
      <c r="J60" s="52"/>
      <c r="K60" s="52"/>
      <c r="L60" s="52"/>
      <c r="M60" s="52"/>
      <c r="N60" s="56"/>
      <c r="O60" s="56"/>
      <c r="P60" s="27"/>
      <c r="Q60" s="27"/>
      <c r="R60" s="27"/>
      <c r="S60" s="27"/>
      <c r="T60" s="27"/>
      <c r="U60" s="27"/>
      <c r="V60" s="27"/>
    </row>
    <row r="61" spans="1:22" ht="20.100000000000001" customHeight="1" x14ac:dyDescent="0.2">
      <c r="B61" s="36" t="s">
        <v>50</v>
      </c>
      <c r="C61" s="37">
        <f>SUM(C55:C60)</f>
        <v>0</v>
      </c>
      <c r="D61" s="68"/>
      <c r="G61" s="50"/>
      <c r="H61" s="50"/>
      <c r="I61" s="50"/>
      <c r="J61" s="52"/>
      <c r="K61" s="52"/>
      <c r="L61" s="52"/>
      <c r="M61" s="52"/>
      <c r="N61" s="56"/>
      <c r="O61" s="56"/>
      <c r="P61" s="27"/>
      <c r="Q61" s="27"/>
      <c r="R61" s="27"/>
      <c r="S61" s="27"/>
      <c r="T61" s="27"/>
      <c r="U61" s="27"/>
      <c r="V61" s="27"/>
    </row>
    <row r="62" spans="1:22" ht="20.100000000000001" customHeight="1" x14ac:dyDescent="0.2">
      <c r="B62" s="36" t="s">
        <v>51</v>
      </c>
      <c r="C62" s="70">
        <f>C61/P17</f>
        <v>0</v>
      </c>
      <c r="D62" s="70"/>
      <c r="G62" s="50"/>
      <c r="H62" s="50"/>
      <c r="I62" s="50"/>
      <c r="J62" s="52"/>
      <c r="K62" s="52"/>
      <c r="L62" s="52"/>
      <c r="M62" s="52"/>
      <c r="N62" s="56"/>
      <c r="O62" s="56"/>
      <c r="P62" s="27"/>
      <c r="Q62" s="27"/>
      <c r="R62" s="27"/>
      <c r="S62" s="27"/>
      <c r="T62" s="27"/>
      <c r="U62" s="27"/>
      <c r="V62" s="27"/>
    </row>
    <row r="63" spans="1:22" ht="20.100000000000001" customHeight="1" x14ac:dyDescent="0.2">
      <c r="B63" s="36" t="s">
        <v>52</v>
      </c>
      <c r="C63" s="46">
        <f>C62*38</f>
        <v>0</v>
      </c>
      <c r="D63" s="71"/>
      <c r="E63" s="72"/>
      <c r="F63" s="50"/>
      <c r="G63" s="50"/>
      <c r="H63" s="36"/>
      <c r="I63" s="68"/>
      <c r="J63" s="52"/>
      <c r="K63" s="52"/>
      <c r="L63" s="52"/>
      <c r="M63" s="52"/>
      <c r="N63" s="56"/>
      <c r="O63" s="56"/>
      <c r="P63" s="27"/>
      <c r="Q63" s="27"/>
      <c r="R63" s="27"/>
      <c r="S63" s="27"/>
      <c r="T63" s="27"/>
      <c r="U63" s="27"/>
      <c r="V63" s="27"/>
    </row>
    <row r="64" spans="1:22" ht="20.100000000000001" customHeight="1" x14ac:dyDescent="0.2">
      <c r="C64" s="73"/>
      <c r="D64" s="71"/>
      <c r="E64" s="50"/>
      <c r="F64" s="50"/>
      <c r="G64" s="50"/>
      <c r="H64" s="36"/>
      <c r="I64" s="68"/>
      <c r="J64" s="52"/>
      <c r="K64" s="52"/>
      <c r="L64" s="52"/>
      <c r="M64" s="52"/>
      <c r="N64" s="56"/>
      <c r="O64" s="56"/>
      <c r="P64" s="27"/>
      <c r="Q64" s="27"/>
      <c r="R64" s="27"/>
      <c r="S64" s="27"/>
      <c r="T64" s="27"/>
      <c r="U64" s="27"/>
      <c r="V64" s="27"/>
    </row>
    <row r="65" spans="1:22" ht="20.100000000000001" customHeight="1" x14ac:dyDescent="0.2">
      <c r="B65" s="50"/>
      <c r="C65" s="74"/>
      <c r="E65" s="50"/>
      <c r="F65" s="50"/>
      <c r="G65" s="50"/>
      <c r="H65" s="36"/>
      <c r="I65" s="70"/>
      <c r="J65" s="52"/>
      <c r="K65" s="52"/>
      <c r="L65" s="52"/>
      <c r="M65" s="52"/>
      <c r="N65" s="56"/>
      <c r="O65" s="56"/>
      <c r="P65" s="27"/>
      <c r="Q65" s="27"/>
      <c r="R65" s="27"/>
      <c r="S65" s="27"/>
      <c r="T65" s="27"/>
      <c r="U65" s="27"/>
      <c r="V65" s="27"/>
    </row>
    <row r="66" spans="1:22" ht="20.100000000000001" customHeight="1" thickBot="1" x14ac:dyDescent="0.25">
      <c r="B66" s="75"/>
      <c r="C66" s="75"/>
      <c r="D66" s="38"/>
      <c r="E66" s="50"/>
      <c r="F66" s="50"/>
      <c r="G66" s="50"/>
      <c r="J66" s="52"/>
      <c r="K66" s="52"/>
      <c r="L66" s="52"/>
      <c r="M66" s="52"/>
      <c r="N66" s="56"/>
      <c r="O66" s="56"/>
      <c r="P66" s="27"/>
      <c r="Q66" s="27"/>
      <c r="R66" s="27"/>
      <c r="S66" s="27"/>
      <c r="T66" s="27"/>
      <c r="U66" s="27"/>
      <c r="V66" s="27"/>
    </row>
    <row r="67" spans="1:22" ht="20.100000000000001" customHeight="1" x14ac:dyDescent="0.2">
      <c r="B67" s="38" t="s">
        <v>53</v>
      </c>
      <c r="C67" s="43"/>
      <c r="D67" s="38"/>
      <c r="G67" s="50"/>
      <c r="H67" s="50"/>
      <c r="I67" s="50"/>
      <c r="J67" s="52"/>
      <c r="K67" s="52"/>
      <c r="L67" s="52"/>
      <c r="M67" s="52"/>
      <c r="N67" s="56"/>
      <c r="O67" s="56"/>
      <c r="P67" s="27"/>
      <c r="Q67" s="27"/>
      <c r="R67" s="27"/>
      <c r="S67" s="27"/>
      <c r="T67" s="27"/>
      <c r="U67" s="27"/>
      <c r="V67" s="27"/>
    </row>
    <row r="68" spans="1:22" ht="20.100000000000001" customHeight="1" x14ac:dyDescent="0.2">
      <c r="B68" s="36" t="s">
        <v>54</v>
      </c>
      <c r="C68" s="10"/>
      <c r="D68" s="38"/>
      <c r="G68" s="50"/>
      <c r="H68" s="50"/>
      <c r="I68" s="50"/>
      <c r="J68" s="52"/>
      <c r="K68" s="52"/>
      <c r="L68" s="52"/>
      <c r="M68" s="52"/>
      <c r="N68" s="56"/>
      <c r="O68" s="56"/>
      <c r="P68" s="27"/>
      <c r="Q68" s="27"/>
      <c r="R68" s="27"/>
      <c r="S68" s="27"/>
      <c r="T68" s="27"/>
      <c r="U68" s="27"/>
      <c r="V68" s="27"/>
    </row>
    <row r="69" spans="1:22" ht="20.100000000000001" customHeight="1" x14ac:dyDescent="0.2">
      <c r="B69" s="36" t="s">
        <v>55</v>
      </c>
      <c r="C69" s="10"/>
      <c r="D69" s="38"/>
      <c r="G69" s="50"/>
      <c r="H69" s="50"/>
      <c r="I69" s="50"/>
      <c r="J69" s="52"/>
      <c r="K69" s="52"/>
      <c r="L69" s="52"/>
      <c r="M69" s="52"/>
      <c r="N69" s="56"/>
      <c r="O69" s="56"/>
      <c r="P69" s="27"/>
      <c r="Q69" s="27"/>
      <c r="R69" s="27"/>
      <c r="S69" s="27"/>
      <c r="T69" s="27"/>
      <c r="U69" s="27"/>
      <c r="V69" s="27"/>
    </row>
    <row r="70" spans="1:22" ht="20.100000000000001" customHeight="1" x14ac:dyDescent="0.2">
      <c r="B70" s="36" t="s">
        <v>56</v>
      </c>
      <c r="C70" s="70">
        <f>C69/38</f>
        <v>0</v>
      </c>
      <c r="D70" s="38"/>
      <c r="F70" s="36"/>
      <c r="G70" s="50"/>
      <c r="H70" s="50"/>
      <c r="I70" s="50"/>
      <c r="J70" s="52"/>
      <c r="K70" s="52"/>
      <c r="L70" s="52"/>
      <c r="M70" s="52"/>
      <c r="N70" s="56"/>
      <c r="O70" s="56"/>
      <c r="P70" s="27"/>
      <c r="Q70" s="27"/>
      <c r="R70" s="27"/>
      <c r="S70" s="27"/>
      <c r="T70" s="27"/>
      <c r="U70" s="27"/>
      <c r="V70" s="27"/>
    </row>
    <row r="71" spans="1:22" ht="20.100000000000001" customHeight="1" x14ac:dyDescent="0.2">
      <c r="B71" s="36" t="s">
        <v>57</v>
      </c>
      <c r="C71" s="70">
        <f>SUM(C57:C60)/P17</f>
        <v>0</v>
      </c>
      <c r="D71" s="38"/>
      <c r="G71" s="50"/>
      <c r="H71" s="50"/>
      <c r="I71" s="50"/>
      <c r="J71" s="52"/>
      <c r="K71" s="52"/>
      <c r="L71" s="52"/>
      <c r="M71" s="52"/>
      <c r="N71" s="56"/>
      <c r="O71" s="56"/>
      <c r="P71" s="27"/>
      <c r="Q71" s="27"/>
      <c r="R71" s="27"/>
      <c r="S71" s="27"/>
      <c r="T71" s="27"/>
      <c r="U71" s="27"/>
      <c r="V71" s="27"/>
    </row>
    <row r="72" spans="1:22" ht="20.100000000000001" customHeight="1" x14ac:dyDescent="0.2">
      <c r="B72" s="36" t="s">
        <v>58</v>
      </c>
      <c r="C72" s="70">
        <f>IF(C68="ja",MAX(C70-C71,0),IF(C68="nee",C62-C71,0))</f>
        <v>0</v>
      </c>
      <c r="G72" s="50"/>
      <c r="H72" s="50"/>
      <c r="I72" s="50"/>
      <c r="J72" s="52"/>
      <c r="K72" s="52"/>
      <c r="L72" s="52"/>
      <c r="M72" s="52"/>
      <c r="N72" s="56"/>
      <c r="O72" s="56"/>
      <c r="P72" s="27"/>
      <c r="Q72" s="27"/>
      <c r="R72" s="27"/>
      <c r="S72" s="27"/>
      <c r="T72" s="27"/>
      <c r="U72" s="27"/>
      <c r="V72" s="27"/>
    </row>
    <row r="73" spans="1:22" ht="20.100000000000001" customHeight="1" x14ac:dyDescent="0.2">
      <c r="C73" s="76"/>
      <c r="D73" s="76"/>
      <c r="G73" s="50"/>
      <c r="H73" s="50"/>
      <c r="I73" s="50"/>
      <c r="J73" s="52"/>
      <c r="K73" s="52"/>
      <c r="L73" s="52"/>
      <c r="M73" s="52"/>
      <c r="N73" s="56"/>
      <c r="O73" s="56"/>
      <c r="P73" s="27"/>
      <c r="Q73" s="27"/>
      <c r="R73" s="27"/>
      <c r="S73" s="27"/>
      <c r="T73" s="27"/>
      <c r="U73" s="27"/>
      <c r="V73" s="27"/>
    </row>
    <row r="74" spans="1:22" ht="20.100000000000001" customHeight="1" x14ac:dyDescent="0.2">
      <c r="D74" s="38"/>
      <c r="G74" s="50"/>
      <c r="H74" s="50"/>
      <c r="I74" s="50"/>
      <c r="J74" s="52"/>
      <c r="K74" s="52"/>
      <c r="L74" s="52"/>
      <c r="M74" s="52"/>
      <c r="N74" s="56"/>
      <c r="O74" s="56"/>
      <c r="P74" s="27"/>
      <c r="Q74" s="27"/>
      <c r="R74" s="27"/>
      <c r="S74" s="27"/>
      <c r="T74" s="27"/>
      <c r="U74" s="27"/>
      <c r="V74" s="27"/>
    </row>
    <row r="75" spans="1:22" ht="20.100000000000001" customHeight="1" x14ac:dyDescent="0.2">
      <c r="A75" s="56"/>
      <c r="B75" s="78"/>
      <c r="C75" s="79"/>
      <c r="D75" s="38"/>
      <c r="G75" s="50"/>
      <c r="H75" s="50"/>
      <c r="I75" s="50"/>
      <c r="J75" s="52"/>
      <c r="K75" s="52"/>
      <c r="L75" s="52"/>
      <c r="M75" s="52"/>
      <c r="N75" s="56"/>
      <c r="O75" s="56"/>
      <c r="P75" s="27"/>
      <c r="Q75" s="27"/>
      <c r="R75" s="27"/>
      <c r="S75" s="27"/>
      <c r="T75" s="27"/>
      <c r="U75" s="27"/>
      <c r="V75" s="27"/>
    </row>
    <row r="76" spans="1:22" ht="20.100000000000001" customHeight="1" x14ac:dyDescent="0.2">
      <c r="A76" s="56"/>
      <c r="B76" s="80" t="s">
        <v>59</v>
      </c>
      <c r="C76" s="81"/>
      <c r="D76" s="38"/>
      <c r="G76" s="50"/>
      <c r="H76" s="50"/>
      <c r="I76" s="50"/>
      <c r="J76" s="52"/>
      <c r="K76" s="52"/>
      <c r="L76" s="52"/>
      <c r="M76" s="52"/>
      <c r="N76" s="56"/>
      <c r="O76" s="56"/>
      <c r="P76" s="27"/>
      <c r="Q76" s="27"/>
      <c r="R76" s="27"/>
      <c r="S76" s="27"/>
      <c r="T76" s="27"/>
      <c r="U76" s="27"/>
      <c r="V76" s="27"/>
    </row>
    <row r="77" spans="1:22" ht="20.100000000000001" customHeight="1" x14ac:dyDescent="0.2">
      <c r="A77" s="56"/>
      <c r="B77" s="82"/>
      <c r="C77" s="81"/>
      <c r="D77" s="38"/>
      <c r="E77" s="38"/>
      <c r="F77" s="38"/>
      <c r="G77" s="38"/>
      <c r="H77" s="38"/>
      <c r="I77" s="38"/>
      <c r="J77" s="38"/>
      <c r="K77" s="38"/>
      <c r="L77" s="38"/>
      <c r="M77" s="38"/>
      <c r="O77" s="27"/>
      <c r="P77" s="27"/>
      <c r="Q77" s="27"/>
      <c r="R77" s="27"/>
      <c r="S77" s="27"/>
      <c r="T77" s="27"/>
      <c r="U77" s="27"/>
      <c r="V77" s="27"/>
    </row>
    <row r="78" spans="1:22" ht="20.100000000000001" customHeight="1" x14ac:dyDescent="0.2">
      <c r="B78" s="83" t="s">
        <v>45</v>
      </c>
      <c r="C78" s="84">
        <f>IF(C68="nee",C55,C72*P17)</f>
        <v>0</v>
      </c>
      <c r="D78" s="50"/>
      <c r="E78" s="39"/>
      <c r="F78" s="39"/>
      <c r="G78" s="39"/>
      <c r="H78" s="39"/>
      <c r="I78" s="39"/>
      <c r="J78" s="39"/>
      <c r="K78" s="39"/>
      <c r="L78" s="39"/>
      <c r="M78" s="39"/>
      <c r="O78" s="27"/>
      <c r="P78" s="27"/>
      <c r="Q78" s="27"/>
      <c r="R78" s="27"/>
      <c r="S78" s="27"/>
      <c r="T78" s="27"/>
      <c r="U78" s="27"/>
      <c r="V78" s="27"/>
    </row>
    <row r="79" spans="1:22" ht="20.100000000000001" customHeight="1" x14ac:dyDescent="0.2">
      <c r="B79" s="83" t="s">
        <v>60</v>
      </c>
      <c r="C79" s="85">
        <f>IFERROR(C78/C7,0)</f>
        <v>0</v>
      </c>
      <c r="D79" s="38"/>
      <c r="E79" s="56"/>
      <c r="F79" s="56"/>
      <c r="G79" s="56"/>
      <c r="H79" s="56"/>
      <c r="I79" s="56"/>
      <c r="J79" s="56"/>
      <c r="K79" s="56"/>
      <c r="L79" s="56"/>
      <c r="M79" s="56"/>
      <c r="N79" s="44"/>
      <c r="O79" s="27"/>
      <c r="P79" s="27"/>
      <c r="Q79" s="27"/>
      <c r="R79" s="27"/>
      <c r="S79" s="27"/>
      <c r="T79" s="27"/>
      <c r="U79" s="27"/>
      <c r="V79" s="27"/>
    </row>
    <row r="80" spans="1:22" ht="20.100000000000001" customHeight="1" x14ac:dyDescent="0.2">
      <c r="B80" s="83" t="s">
        <v>61</v>
      </c>
      <c r="C80" s="85">
        <f>C79/4</f>
        <v>0</v>
      </c>
      <c r="D80" s="39"/>
      <c r="E80" s="56"/>
      <c r="F80" s="56"/>
      <c r="G80" s="56"/>
      <c r="H80" s="56"/>
      <c r="I80" s="56"/>
      <c r="J80" s="56"/>
      <c r="K80" s="56"/>
      <c r="L80" s="56"/>
      <c r="M80" s="56"/>
      <c r="N80" s="44"/>
    </row>
    <row r="81" spans="2:22" s="56" customFormat="1" ht="20.100000000000001" customHeight="1" x14ac:dyDescent="0.2">
      <c r="B81" s="86"/>
      <c r="C81" s="87"/>
      <c r="E81" s="27"/>
      <c r="F81" s="27"/>
      <c r="G81" s="27"/>
      <c r="H81" s="27"/>
      <c r="I81" s="27"/>
      <c r="J81" s="27"/>
      <c r="K81" s="27"/>
      <c r="L81" s="27"/>
      <c r="M81" s="27"/>
      <c r="N81" s="31"/>
      <c r="O81" s="44"/>
      <c r="P81" s="88"/>
      <c r="Q81" s="88"/>
      <c r="R81" s="44"/>
      <c r="S81" s="44"/>
      <c r="T81" s="44"/>
      <c r="U81" s="44"/>
      <c r="V81" s="44"/>
    </row>
    <row r="82" spans="2:22" s="56" customFormat="1" ht="12.75" customHeight="1" x14ac:dyDescent="0.2">
      <c r="C82" s="89"/>
      <c r="N82" s="44"/>
      <c r="O82" s="44"/>
      <c r="P82" s="88"/>
      <c r="Q82" s="88"/>
      <c r="R82" s="44"/>
      <c r="S82" s="44"/>
      <c r="T82" s="44"/>
      <c r="U82" s="44"/>
      <c r="V82" s="44"/>
    </row>
    <row r="83" spans="2:22" ht="12.75" customHeight="1" x14ac:dyDescent="0.2">
      <c r="B83" s="56"/>
      <c r="C83" s="89"/>
      <c r="E83" s="56"/>
      <c r="F83" s="56"/>
      <c r="G83" s="56"/>
      <c r="H83" s="56"/>
      <c r="I83" s="56"/>
      <c r="J83" s="56"/>
      <c r="K83" s="56"/>
      <c r="L83" s="56"/>
      <c r="M83" s="56"/>
      <c r="N83" s="44"/>
    </row>
    <row r="84" spans="2:22" s="56" customFormat="1" ht="12.75" customHeight="1" x14ac:dyDescent="0.2">
      <c r="B84" s="27"/>
      <c r="C84" s="77"/>
      <c r="E84" s="27"/>
      <c r="F84" s="27"/>
      <c r="G84" s="27"/>
      <c r="H84" s="27"/>
      <c r="I84" s="27"/>
      <c r="J84" s="27"/>
      <c r="K84" s="27"/>
      <c r="L84" s="27"/>
      <c r="M84" s="27"/>
      <c r="N84" s="31"/>
      <c r="O84" s="44"/>
      <c r="P84" s="88"/>
      <c r="Q84" s="88"/>
      <c r="R84" s="44"/>
      <c r="S84" s="44"/>
      <c r="T84" s="44"/>
      <c r="U84" s="44"/>
      <c r="V84" s="44"/>
    </row>
    <row r="85" spans="2:22" s="56" customFormat="1" ht="12.75" customHeight="1" x14ac:dyDescent="0.2">
      <c r="B85" s="90" t="s">
        <v>73</v>
      </c>
      <c r="C85" s="77"/>
      <c r="E85" s="27"/>
      <c r="F85" s="27"/>
      <c r="G85" s="27"/>
      <c r="H85" s="27"/>
      <c r="I85" s="27"/>
      <c r="J85" s="27"/>
      <c r="K85" s="27"/>
      <c r="L85" s="27"/>
      <c r="M85" s="27"/>
      <c r="N85" s="31"/>
      <c r="O85" s="44"/>
      <c r="P85" s="88"/>
      <c r="Q85" s="88"/>
      <c r="R85" s="44"/>
      <c r="S85" s="44"/>
      <c r="T85" s="44"/>
      <c r="U85" s="44"/>
      <c r="V85" s="44"/>
    </row>
    <row r="86" spans="2:22" ht="12.75" x14ac:dyDescent="0.2"/>
    <row r="87" spans="2:22" ht="12.75" x14ac:dyDescent="0.2"/>
  </sheetData>
  <sheetProtection password="9F82" sheet="1" objects="1" scenarios="1" selectLockedCells="1"/>
  <dataValidations count="1">
    <dataValidation type="list" allowBlank="1" showInputMessage="1" showErrorMessage="1" errorTitle="Alleen ja/nee" error="U kunt alleen 'ja' of 'nee' invullen._x000a_" sqref="C17:C18 C25:C26 C33:C34 C41 C68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0"/>
  <sheetViews>
    <sheetView showGridLines="0" zoomScaleNormal="100" workbookViewId="0">
      <selection activeCell="B18" sqref="B18:T18"/>
    </sheetView>
  </sheetViews>
  <sheetFormatPr defaultColWidth="0" defaultRowHeight="15" customHeight="1" zeroHeight="1" x14ac:dyDescent="0.25"/>
  <cols>
    <col min="1" max="1" width="4.7109375" style="20" customWidth="1"/>
    <col min="2" max="20" width="9.28515625" style="20" customWidth="1"/>
    <col min="21" max="21" width="4.7109375" style="20" customWidth="1"/>
    <col min="22" max="16384" width="9.28515625" style="20" hidden="1"/>
  </cols>
  <sheetData>
    <row r="1" spans="1:23" ht="25.15" x14ac:dyDescent="0.3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1"/>
      <c r="W1" s="1"/>
    </row>
    <row r="2" spans="1:23" ht="19.899999999999999" x14ac:dyDescent="0.35">
      <c r="A2" s="1"/>
      <c r="B2" s="4" t="s">
        <v>74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9"/>
      <c r="O2" s="9"/>
      <c r="P2" s="9"/>
      <c r="Q2" s="9"/>
      <c r="R2" s="9"/>
      <c r="S2" s="9"/>
      <c r="T2" s="9"/>
      <c r="U2" s="9"/>
      <c r="V2" s="1"/>
      <c r="W2" s="1"/>
    </row>
    <row r="3" spans="1:23" ht="14.65" x14ac:dyDescent="0.35">
      <c r="A3" s="1"/>
      <c r="B3" s="5" t="s">
        <v>1</v>
      </c>
      <c r="C3" s="6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1"/>
      <c r="W3" s="1"/>
    </row>
    <row r="4" spans="1:23" ht="14.65" x14ac:dyDescent="0.35">
      <c r="A4" s="1"/>
      <c r="B4" s="5"/>
      <c r="C4" s="6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1"/>
      <c r="W4" s="1"/>
    </row>
    <row r="5" spans="1:23" ht="14.65" x14ac:dyDescent="0.35"/>
    <row r="6" spans="1:23" ht="14.65" x14ac:dyDescent="0.35">
      <c r="B6" s="5" t="s">
        <v>62</v>
      </c>
    </row>
    <row r="7" spans="1:23" ht="14.65" x14ac:dyDescent="0.35">
      <c r="B7" s="5"/>
    </row>
    <row r="8" spans="1:23" ht="14.65" x14ac:dyDescent="0.35">
      <c r="B8" s="5" t="s">
        <v>63</v>
      </c>
    </row>
    <row r="9" spans="1:23" ht="14.65" x14ac:dyDescent="0.35">
      <c r="B9" s="5" t="s">
        <v>64</v>
      </c>
    </row>
    <row r="10" spans="1:23" ht="14.65" x14ac:dyDescent="0.35">
      <c r="B10" s="5"/>
    </row>
    <row r="11" spans="1:23" ht="14.65" x14ac:dyDescent="0.35">
      <c r="B11" s="7" t="s">
        <v>65</v>
      </c>
    </row>
    <row r="12" spans="1:23" ht="14.65" x14ac:dyDescent="0.35">
      <c r="B12" s="7" t="s">
        <v>75</v>
      </c>
    </row>
    <row r="13" spans="1:23" ht="14.65" x14ac:dyDescent="0.35">
      <c r="B13" s="7" t="s">
        <v>66</v>
      </c>
    </row>
    <row r="14" spans="1:23" ht="14.65" x14ac:dyDescent="0.35">
      <c r="B14" s="7" t="s">
        <v>67</v>
      </c>
    </row>
    <row r="15" spans="1:23" ht="14.65" x14ac:dyDescent="0.35">
      <c r="B15" s="7" t="s">
        <v>68</v>
      </c>
    </row>
    <row r="16" spans="1:23" x14ac:dyDescent="0.25">
      <c r="B16" s="7" t="s">
        <v>69</v>
      </c>
    </row>
    <row r="17" spans="1:23" x14ac:dyDescent="0.25"/>
    <row r="18" spans="1:23" ht="29.25" customHeight="1" x14ac:dyDescent="0.25">
      <c r="B18" s="94" t="s">
        <v>70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3" x14ac:dyDescent="0.25"/>
    <row r="20" spans="1:23" x14ac:dyDescent="0.25">
      <c r="A20" s="18"/>
      <c r="B20" s="8"/>
      <c r="C20" s="21"/>
      <c r="D20" s="17"/>
      <c r="E20" s="8"/>
      <c r="F20" s="8"/>
      <c r="G20" s="8"/>
      <c r="H20" s="8"/>
      <c r="I20" s="8"/>
      <c r="J20" s="8"/>
      <c r="K20" s="8"/>
      <c r="L20" s="8"/>
      <c r="M20" s="8"/>
      <c r="N20" s="22"/>
      <c r="O20" s="23"/>
      <c r="P20" s="23"/>
      <c r="Q20" s="23"/>
      <c r="R20" s="23"/>
      <c r="S20" s="23"/>
      <c r="T20" s="19"/>
      <c r="U20" s="19"/>
      <c r="V20" s="18"/>
      <c r="W20" s="18"/>
    </row>
    <row r="21" spans="1:23" x14ac:dyDescent="0.25">
      <c r="B21" s="24" t="s">
        <v>71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23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23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23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23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23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23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23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3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3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3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2:19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2:19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2:19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2:19" x14ac:dyDescent="0.25">
      <c r="B37" s="95" t="s">
        <v>72</v>
      </c>
      <c r="C37" s="95"/>
      <c r="D37" s="95"/>
      <c r="E37" s="95"/>
      <c r="F37" s="95"/>
      <c r="G37" s="9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19" x14ac:dyDescent="0.25"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19" x14ac:dyDescent="0.25"/>
    <row r="40" spans="2:19" x14ac:dyDescent="0.25"/>
    <row r="41" spans="2:19" ht="14.65" hidden="1" x14ac:dyDescent="0.35"/>
    <row r="42" spans="2:19" ht="14.65" hidden="1" x14ac:dyDescent="0.35"/>
    <row r="43" spans="2:19" ht="14.65" hidden="1" x14ac:dyDescent="0.35"/>
    <row r="44" spans="2:19" ht="14.65" hidden="1" x14ac:dyDescent="0.35"/>
    <row r="45" spans="2:19" ht="14.65" hidden="1" x14ac:dyDescent="0.35"/>
    <row r="46" spans="2:19" ht="14.65" hidden="1" x14ac:dyDescent="0.35"/>
    <row r="47" spans="2:19" ht="14.65" hidden="1" x14ac:dyDescent="0.35"/>
    <row r="48" spans="2:19" ht="14.65" hidden="1" x14ac:dyDescent="0.35"/>
    <row r="49" ht="14.65" hidden="1" x14ac:dyDescent="0.35"/>
    <row r="50" ht="14.65" hidden="1" x14ac:dyDescent="0.35"/>
  </sheetData>
  <sheetProtection selectLockedCells="1"/>
  <mergeCells count="2">
    <mergeCell ref="B18:T18"/>
    <mergeCell ref="B37:G37"/>
  </mergeCells>
  <hyperlinks>
    <hyperlink ref="B37" location="'POH-S'!C5" display="Klik op deze tekst om naar de invulsheet te gaan"/>
    <hyperlink ref="B37:G37" location="'POH-S'!C5" display="Klik op deze tekst om naar de invulsheet te gaan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a1c7c7a77a8e1b083b3237dc1d1e6a12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0b581e8e870b896922dac9273bf3f94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33D04E-5C7C-4AF5-8536-2E270E2DE33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d80a2a05-c90e-40be-881b-96448fdb7f5d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2c4d14c-4eb7-4daa-bbc0-71d805368e55"/>
    <ds:schemaRef ds:uri="abe16ac8-be90-47d0-a0f3-97169ca29ea4"/>
  </ds:schemaRefs>
</ds:datastoreItem>
</file>

<file path=customXml/itemProps3.xml><?xml version="1.0" encoding="utf-8"?>
<ds:datastoreItem xmlns:ds="http://schemas.openxmlformats.org/officeDocument/2006/customXml" ds:itemID="{C79072C4-DC2E-4F34-B835-581572992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POH-S</vt:lpstr>
      <vt:lpstr>Toelichting</vt:lpstr>
    </vt:vector>
  </TitlesOfParts>
  <Company>ACHMEA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romy.bakker@zilverenkruis.nl</dc:creator>
  <cp:lastModifiedBy>Bakker, R S (Romy)</cp:lastModifiedBy>
  <cp:revision/>
  <dcterms:created xsi:type="dcterms:W3CDTF">2018-09-26T14:15:04Z</dcterms:created>
  <dcterms:modified xsi:type="dcterms:W3CDTF">2020-05-27T14:09:18Z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Beleidsjaar1">
    <vt:lpwstr/>
  </property>
</Properties>
</file>