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chmea-my.sharepoint.com/personal/riet_hummel_zilverenkruis_nl/Documents/wet- en regelgeving/2024/"/>
    </mc:Choice>
  </mc:AlternateContent>
  <xr:revisionPtr revIDLastSave="81" documentId="8_{6F71A30F-3B9C-47AD-A76A-A83D9E9B521C}" xr6:coauthVersionLast="47" xr6:coauthVersionMax="47" xr10:uidLastSave="{881831FA-5163-498A-9802-12DAFD19A6A6}"/>
  <bookViews>
    <workbookView xWindow="-108" yWindow="-108" windowWidth="23256" windowHeight="12576" tabRatio="828" xr2:uid="{00000000-000D-0000-FFFF-FFFF00000000}"/>
  </bookViews>
  <sheets>
    <sheet name="OVERZICHT NZA TECHNIEK" sheetId="15" r:id="rId1"/>
    <sheet name="Volledige prothese" sheetId="1" r:id="rId2"/>
    <sheet name="Immediaat" sheetId="10" r:id="rId3"/>
    <sheet name="Implantaat prothese" sheetId="8" r:id="rId4"/>
    <sheet name="Implantaat omvormen" sheetId="12" r:id="rId5"/>
    <sheet name="Mesostructuur" sheetId="16" r:id="rId6"/>
    <sheet name="Rebasen" sheetId="13" r:id="rId7"/>
    <sheet name="NZA beschikking" sheetId="18" r:id="rId8"/>
    <sheet name="Toelichting" sheetId="17" r:id="rId9"/>
  </sheets>
  <definedNames>
    <definedName name="_xlnm._FilterDatabase" localSheetId="0" hidden="1">'OVERZICHT NZA TECHNIEK'!$A$1:$C$1</definedName>
    <definedName name="_xlnm.Print_Area" localSheetId="4">'Implantaat omvormen'!$A$1:$F$32</definedName>
    <definedName name="_xlnm.Print_Area" localSheetId="3">'Implantaat prothese'!$A$1:$F$164</definedName>
    <definedName name="_xlnm.Print_Area" localSheetId="0">'OVERZICHT NZA TECHNIEK'!$A$1:$C$84</definedName>
    <definedName name="_xlnm.Print_Area" localSheetId="6">Rebasen!$A$1:$F$51</definedName>
    <definedName name="_xlnm.Print_Area" localSheetId="1">'Volledige prothese'!$A$1:$F$78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7" i="1"/>
  <c r="C69" i="15"/>
  <c r="C68" i="15"/>
  <c r="C67" i="15"/>
  <c r="C66" i="15"/>
  <c r="C65" i="15"/>
  <c r="C64" i="15"/>
  <c r="C63" i="15"/>
  <c r="C62" i="15"/>
  <c r="C61" i="15"/>
  <c r="C60" i="15"/>
  <c r="D7" i="8" s="1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D54" i="8" s="1"/>
  <c r="E54" i="8" s="1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2" i="15"/>
  <c r="D26" i="1"/>
  <c r="D23" i="16"/>
  <c r="E23" i="16" s="1"/>
  <c r="F24" i="16" s="1"/>
  <c r="C22" i="13"/>
  <c r="D33" i="8"/>
  <c r="B67" i="8"/>
  <c r="B66" i="8"/>
  <c r="B65" i="8"/>
  <c r="B64" i="8"/>
  <c r="B57" i="8"/>
  <c r="B56" i="8"/>
  <c r="B24" i="13"/>
  <c r="B23" i="13"/>
  <c r="B22" i="13"/>
  <c r="B13" i="13"/>
  <c r="B12" i="13"/>
  <c r="D107" i="8" l="1"/>
  <c r="E107" i="8" s="1"/>
  <c r="D133" i="8"/>
  <c r="E133" i="8" s="1"/>
  <c r="B139" i="8"/>
  <c r="B138" i="8"/>
  <c r="B140" i="8"/>
  <c r="B130" i="8"/>
  <c r="B129" i="8"/>
  <c r="B128" i="8"/>
  <c r="B116" i="8"/>
  <c r="B115" i="8"/>
  <c r="B117" i="8"/>
  <c r="B108" i="8"/>
  <c r="B106" i="8"/>
  <c r="B105" i="8"/>
  <c r="B92" i="8"/>
  <c r="B91" i="8"/>
  <c r="B94" i="8"/>
  <c r="B82" i="8"/>
  <c r="B81" i="8"/>
  <c r="B80" i="8"/>
  <c r="B44" i="8"/>
  <c r="B43" i="8"/>
  <c r="B42" i="8"/>
  <c r="B34" i="8"/>
  <c r="B33" i="8"/>
  <c r="B41" i="8"/>
  <c r="C33" i="8"/>
  <c r="B19" i="8"/>
  <c r="B21" i="8"/>
  <c r="B18" i="8"/>
  <c r="B17" i="8"/>
  <c r="B8" i="8"/>
  <c r="B7" i="8"/>
  <c r="B45" i="12"/>
  <c r="B44" i="12"/>
  <c r="B46" i="12"/>
  <c r="B39" i="12"/>
  <c r="B38" i="12"/>
  <c r="B37" i="12"/>
  <c r="B12" i="12"/>
  <c r="B11" i="12"/>
  <c r="B10" i="12"/>
  <c r="B9" i="12"/>
  <c r="B6" i="12"/>
  <c r="B5" i="12"/>
  <c r="B4" i="12"/>
  <c r="E33" i="8" l="1"/>
  <c r="D81" i="10"/>
  <c r="E81" i="10" s="1"/>
  <c r="C81" i="10"/>
  <c r="D53" i="10"/>
  <c r="E53" i="10" s="1"/>
  <c r="C53" i="10"/>
  <c r="D68" i="10"/>
  <c r="E68" i="10" s="1"/>
  <c r="C68" i="10"/>
  <c r="C3" i="16" l="1"/>
  <c r="D47" i="8" l="1"/>
  <c r="E47" i="8" s="1"/>
  <c r="C47" i="8"/>
  <c r="C48" i="8"/>
  <c r="D48" i="8"/>
  <c r="E48" i="8" s="1"/>
  <c r="E7" i="1" l="1"/>
  <c r="D47" i="12" l="1"/>
  <c r="E47" i="12" s="1"/>
  <c r="C47" i="12"/>
  <c r="D46" i="12"/>
  <c r="E46" i="12" s="1"/>
  <c r="C46" i="12"/>
  <c r="D45" i="12"/>
  <c r="E45" i="12" s="1"/>
  <c r="C45" i="12"/>
  <c r="D44" i="12"/>
  <c r="E44" i="12" s="1"/>
  <c r="C44" i="12"/>
  <c r="D43" i="12"/>
  <c r="E43" i="12" s="1"/>
  <c r="C43" i="12"/>
  <c r="D42" i="12"/>
  <c r="E42" i="12" s="1"/>
  <c r="C42" i="12"/>
  <c r="D41" i="12"/>
  <c r="E41" i="12" s="1"/>
  <c r="C41" i="12"/>
  <c r="D40" i="12"/>
  <c r="E40" i="12" s="1"/>
  <c r="C40" i="12"/>
  <c r="D39" i="12"/>
  <c r="E39" i="12" s="1"/>
  <c r="C39" i="12"/>
  <c r="D38" i="12"/>
  <c r="E38" i="12" s="1"/>
  <c r="C38" i="12"/>
  <c r="D37" i="12"/>
  <c r="E37" i="12" s="1"/>
  <c r="C37" i="12"/>
  <c r="D36" i="12"/>
  <c r="E36" i="12" s="1"/>
  <c r="C36" i="12"/>
  <c r="D35" i="12"/>
  <c r="E35" i="12" s="1"/>
  <c r="C35" i="12"/>
  <c r="F48" i="12" l="1"/>
  <c r="D62" i="1"/>
  <c r="D32" i="13"/>
  <c r="D36" i="8" l="1"/>
  <c r="E36" i="8" s="1"/>
  <c r="C36" i="8"/>
  <c r="D8" i="16" l="1"/>
  <c r="E8" i="16" s="1"/>
  <c r="F9" i="16" s="1"/>
  <c r="C8" i="16"/>
  <c r="D162" i="8" l="1"/>
  <c r="E162" i="8" s="1"/>
  <c r="C162" i="8"/>
  <c r="D157" i="8"/>
  <c r="E157" i="8" s="1"/>
  <c r="C157" i="8"/>
  <c r="F158" i="8" l="1"/>
  <c r="F163" i="8"/>
  <c r="D18" i="16"/>
  <c r="E18" i="16" s="1"/>
  <c r="F19" i="16" s="1"/>
  <c r="C18" i="16"/>
  <c r="D13" i="16"/>
  <c r="E13" i="16" s="1"/>
  <c r="F14" i="16" s="1"/>
  <c r="C13" i="16"/>
  <c r="D3" i="16"/>
  <c r="E3" i="16" s="1"/>
  <c r="F4" i="16" s="1"/>
  <c r="D50" i="13" l="1"/>
  <c r="E50" i="13" s="1"/>
  <c r="C50" i="13"/>
  <c r="D49" i="13"/>
  <c r="E49" i="13" s="1"/>
  <c r="C49" i="13"/>
  <c r="C32" i="13"/>
  <c r="C19" i="10"/>
  <c r="D19" i="10"/>
  <c r="E19" i="10" s="1"/>
  <c r="C20" i="10"/>
  <c r="D20" i="10"/>
  <c r="E20" i="10" s="1"/>
  <c r="C21" i="10"/>
  <c r="D21" i="10"/>
  <c r="E21" i="10" s="1"/>
  <c r="C22" i="10"/>
  <c r="D22" i="10"/>
  <c r="E22" i="10" s="1"/>
  <c r="C23" i="10"/>
  <c r="D23" i="10"/>
  <c r="E23" i="10" s="1"/>
  <c r="C24" i="10"/>
  <c r="D24" i="10"/>
  <c r="E24" i="10" s="1"/>
  <c r="C25" i="10"/>
  <c r="D25" i="10"/>
  <c r="E25" i="10" s="1"/>
  <c r="C26" i="10"/>
  <c r="D26" i="10"/>
  <c r="E26" i="10" s="1"/>
  <c r="C27" i="10"/>
  <c r="D27" i="10"/>
  <c r="E27" i="10" s="1"/>
  <c r="C28" i="10"/>
  <c r="D28" i="10"/>
  <c r="E28" i="10" s="1"/>
  <c r="F51" i="13" l="1"/>
  <c r="E32" i="13"/>
  <c r="F33" i="13" s="1"/>
  <c r="D93" i="10"/>
  <c r="E93" i="10" s="1"/>
  <c r="F94" i="10" s="1"/>
  <c r="C93" i="10"/>
  <c r="D77" i="1"/>
  <c r="C77" i="1"/>
  <c r="D72" i="1"/>
  <c r="F73" i="1" s="1"/>
  <c r="C72" i="1"/>
  <c r="D67" i="1"/>
  <c r="E67" i="1" s="1"/>
  <c r="F68" i="1" s="1"/>
  <c r="C67" i="1"/>
  <c r="D134" i="8"/>
  <c r="E134" i="8" s="1"/>
  <c r="C134" i="8"/>
  <c r="D111" i="8"/>
  <c r="E111" i="8" s="1"/>
  <c r="C111" i="8"/>
  <c r="D86" i="8"/>
  <c r="E86" i="8" s="1"/>
  <c r="C86" i="8"/>
  <c r="D60" i="8"/>
  <c r="E60" i="8" s="1"/>
  <c r="C60" i="8"/>
  <c r="D12" i="8"/>
  <c r="E12" i="8" s="1"/>
  <c r="C12" i="8"/>
  <c r="D54" i="1"/>
  <c r="E54" i="1" s="1"/>
  <c r="C54" i="1"/>
  <c r="C5" i="13"/>
  <c r="E72" i="1" l="1"/>
  <c r="E77" i="1"/>
  <c r="D8" i="8"/>
  <c r="E8" i="8" s="1"/>
  <c r="C8" i="8"/>
  <c r="D108" i="8"/>
  <c r="E108" i="8" s="1"/>
  <c r="C108" i="8"/>
  <c r="D106" i="8"/>
  <c r="E106" i="8" s="1"/>
  <c r="C106" i="8"/>
  <c r="D130" i="8"/>
  <c r="E130" i="8" s="1"/>
  <c r="C130" i="8"/>
  <c r="D129" i="8"/>
  <c r="E129" i="8" s="1"/>
  <c r="C129" i="8"/>
  <c r="D81" i="8"/>
  <c r="E81" i="8" s="1"/>
  <c r="C81" i="8"/>
  <c r="D82" i="8"/>
  <c r="E82" i="8" s="1"/>
  <c r="C82" i="8"/>
  <c r="D42" i="8"/>
  <c r="E42" i="8" s="1"/>
  <c r="C42" i="8"/>
  <c r="D139" i="8"/>
  <c r="E139" i="8" s="1"/>
  <c r="C139" i="8"/>
  <c r="D116" i="8"/>
  <c r="E116" i="8" s="1"/>
  <c r="C116" i="8"/>
  <c r="D92" i="8"/>
  <c r="E92" i="8" s="1"/>
  <c r="C92" i="8"/>
  <c r="D32" i="8"/>
  <c r="E32" i="8" s="1"/>
  <c r="C32" i="8"/>
  <c r="D19" i="8"/>
  <c r="E19" i="8" s="1"/>
  <c r="C19" i="8"/>
  <c r="D28" i="12"/>
  <c r="E28" i="12" s="1"/>
  <c r="C28" i="12"/>
  <c r="D3" i="12"/>
  <c r="E3" i="12" s="1"/>
  <c r="C3" i="12"/>
  <c r="C5" i="12"/>
  <c r="D5" i="12"/>
  <c r="E5" i="12" s="1"/>
  <c r="C12" i="13"/>
  <c r="D12" i="13"/>
  <c r="E12" i="13" s="1"/>
  <c r="C13" i="13"/>
  <c r="D13" i="13"/>
  <c r="E13" i="13" s="1"/>
  <c r="D11" i="12"/>
  <c r="E11" i="12" s="1"/>
  <c r="C11" i="12"/>
  <c r="D21" i="8"/>
  <c r="E21" i="8" s="1"/>
  <c r="C21" i="8"/>
  <c r="C3" i="10"/>
  <c r="D3" i="10"/>
  <c r="E3" i="10" s="1"/>
  <c r="C4" i="10"/>
  <c r="D4" i="10"/>
  <c r="E4" i="10" s="1"/>
  <c r="C5" i="10"/>
  <c r="D5" i="10"/>
  <c r="E5" i="10" s="1"/>
  <c r="C6" i="10"/>
  <c r="D6" i="10"/>
  <c r="E6" i="10" s="1"/>
  <c r="C7" i="10"/>
  <c r="D7" i="10"/>
  <c r="E7" i="10" s="1"/>
  <c r="C8" i="10"/>
  <c r="D8" i="10"/>
  <c r="E8" i="10" s="1"/>
  <c r="C9" i="10"/>
  <c r="D9" i="10"/>
  <c r="E9" i="10" s="1"/>
  <c r="C10" i="10"/>
  <c r="D10" i="10"/>
  <c r="E10" i="10" s="1"/>
  <c r="C11" i="10"/>
  <c r="D11" i="10"/>
  <c r="E11" i="10" s="1"/>
  <c r="C12" i="10"/>
  <c r="D12" i="10"/>
  <c r="E12" i="10" s="1"/>
  <c r="C13" i="10"/>
  <c r="D13" i="10"/>
  <c r="E13" i="10" s="1"/>
  <c r="C14" i="10"/>
  <c r="D14" i="10"/>
  <c r="E14" i="10" s="1"/>
  <c r="C29" i="10"/>
  <c r="D29" i="10"/>
  <c r="E29" i="10" s="1"/>
  <c r="C30" i="10"/>
  <c r="D30" i="10"/>
  <c r="E30" i="10" s="1"/>
  <c r="C35" i="10"/>
  <c r="D35" i="10"/>
  <c r="E35" i="10" s="1"/>
  <c r="C36" i="10"/>
  <c r="D36" i="10"/>
  <c r="E36" i="10" s="1"/>
  <c r="C37" i="10"/>
  <c r="D37" i="10"/>
  <c r="E37" i="10" s="1"/>
  <c r="C38" i="10"/>
  <c r="D38" i="10"/>
  <c r="E38" i="10" s="1"/>
  <c r="C39" i="10"/>
  <c r="D39" i="10"/>
  <c r="E39" i="10" s="1"/>
  <c r="C40" i="10"/>
  <c r="D40" i="10"/>
  <c r="E40" i="10" s="1"/>
  <c r="C41" i="10"/>
  <c r="D41" i="10"/>
  <c r="E41" i="10" s="1"/>
  <c r="C42" i="10"/>
  <c r="D42" i="10"/>
  <c r="E42" i="10" s="1"/>
  <c r="C43" i="10"/>
  <c r="D43" i="10"/>
  <c r="E43" i="10" s="1"/>
  <c r="C44" i="10"/>
  <c r="D44" i="10"/>
  <c r="E44" i="10" s="1"/>
  <c r="C45" i="10"/>
  <c r="D45" i="10"/>
  <c r="E45" i="10" s="1"/>
  <c r="C46" i="10"/>
  <c r="D46" i="10"/>
  <c r="E46" i="10" s="1"/>
  <c r="C65" i="10"/>
  <c r="D65" i="10"/>
  <c r="E65" i="10" s="1"/>
  <c r="C66" i="10"/>
  <c r="D66" i="10"/>
  <c r="E66" i="10" s="1"/>
  <c r="C67" i="10"/>
  <c r="D67" i="10"/>
  <c r="E67" i="10" s="1"/>
  <c r="C69" i="10"/>
  <c r="D69" i="10"/>
  <c r="E69" i="10" s="1"/>
  <c r="C70" i="10"/>
  <c r="D70" i="10"/>
  <c r="E70" i="10" s="1"/>
  <c r="C71" i="10"/>
  <c r="D71" i="10"/>
  <c r="E71" i="10" s="1"/>
  <c r="C72" i="10"/>
  <c r="D72" i="10"/>
  <c r="E72" i="10" s="1"/>
  <c r="C73" i="10"/>
  <c r="D73" i="10"/>
  <c r="E73" i="10" s="1"/>
  <c r="C74" i="10"/>
  <c r="D74" i="10"/>
  <c r="E74" i="10" s="1"/>
  <c r="C79" i="10"/>
  <c r="D79" i="10"/>
  <c r="E79" i="10" s="1"/>
  <c r="C80" i="10"/>
  <c r="D80" i="10"/>
  <c r="E80" i="10" s="1"/>
  <c r="C82" i="10"/>
  <c r="D82" i="10"/>
  <c r="E82" i="10" s="1"/>
  <c r="C83" i="10"/>
  <c r="D83" i="10"/>
  <c r="E83" i="10" s="1"/>
  <c r="C84" i="10"/>
  <c r="D84" i="10"/>
  <c r="E84" i="10" s="1"/>
  <c r="C85" i="10"/>
  <c r="D85" i="10"/>
  <c r="E85" i="10" s="1"/>
  <c r="C86" i="10"/>
  <c r="D86" i="10"/>
  <c r="E86" i="10" s="1"/>
  <c r="C87" i="10"/>
  <c r="D87" i="10"/>
  <c r="E87" i="10" s="1"/>
  <c r="C88" i="10"/>
  <c r="D88" i="10"/>
  <c r="E88" i="10" s="1"/>
  <c r="C51" i="10"/>
  <c r="D51" i="10"/>
  <c r="E51" i="10" s="1"/>
  <c r="C52" i="10"/>
  <c r="D52" i="10"/>
  <c r="E52" i="10" s="1"/>
  <c r="C54" i="10"/>
  <c r="D54" i="10"/>
  <c r="E54" i="10" s="1"/>
  <c r="C55" i="10"/>
  <c r="D55" i="10"/>
  <c r="E55" i="10" s="1"/>
  <c r="C56" i="10"/>
  <c r="D56" i="10"/>
  <c r="E56" i="10" s="1"/>
  <c r="C57" i="10"/>
  <c r="D57" i="10"/>
  <c r="E57" i="10" s="1"/>
  <c r="C58" i="10"/>
  <c r="D58" i="10"/>
  <c r="E58" i="10" s="1"/>
  <c r="C59" i="10"/>
  <c r="D59" i="10"/>
  <c r="E59" i="10" s="1"/>
  <c r="C60" i="10"/>
  <c r="D60" i="10"/>
  <c r="E60" i="10" s="1"/>
  <c r="E62" i="1"/>
  <c r="F63" i="1" s="1"/>
  <c r="D55" i="1"/>
  <c r="E55" i="1" s="1"/>
  <c r="D56" i="1"/>
  <c r="E56" i="1" s="1"/>
  <c r="D57" i="1"/>
  <c r="E5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37" i="1"/>
  <c r="E37" i="1" s="1"/>
  <c r="D21" i="1"/>
  <c r="E21" i="1" s="1"/>
  <c r="D22" i="1"/>
  <c r="E22" i="1" s="1"/>
  <c r="D23" i="1"/>
  <c r="E23" i="1" s="1"/>
  <c r="E24" i="1"/>
  <c r="D25" i="1"/>
  <c r="E25" i="1" s="1"/>
  <c r="E26" i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20" i="1"/>
  <c r="E20" i="1" s="1"/>
  <c r="D6" i="1"/>
  <c r="E6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5" i="1"/>
  <c r="E5" i="1" s="1"/>
  <c r="D3" i="1"/>
  <c r="E3" i="1" s="1"/>
  <c r="D4" i="1"/>
  <c r="E4" i="1" s="1"/>
  <c r="D44" i="13"/>
  <c r="E44" i="13" s="1"/>
  <c r="C44" i="13"/>
  <c r="D43" i="13"/>
  <c r="E43" i="13" s="1"/>
  <c r="C43" i="13"/>
  <c r="D27" i="13"/>
  <c r="E27" i="13" s="1"/>
  <c r="C27" i="13"/>
  <c r="D26" i="13"/>
  <c r="E26" i="13" s="1"/>
  <c r="C26" i="13"/>
  <c r="D25" i="13"/>
  <c r="E25" i="13" s="1"/>
  <c r="C25" i="13"/>
  <c r="D24" i="13"/>
  <c r="E24" i="13" s="1"/>
  <c r="C24" i="13"/>
  <c r="D23" i="13"/>
  <c r="E23" i="13" s="1"/>
  <c r="C23" i="13"/>
  <c r="D22" i="13"/>
  <c r="E22" i="13" s="1"/>
  <c r="D21" i="13"/>
  <c r="E21" i="13" s="1"/>
  <c r="C21" i="13"/>
  <c r="D38" i="13"/>
  <c r="E38" i="13" s="1"/>
  <c r="C38" i="13"/>
  <c r="D37" i="13"/>
  <c r="E37" i="13" s="1"/>
  <c r="C37" i="13"/>
  <c r="D16" i="13"/>
  <c r="E16" i="13" s="1"/>
  <c r="C16" i="13"/>
  <c r="D15" i="13"/>
  <c r="E15" i="13" s="1"/>
  <c r="C15" i="13"/>
  <c r="D14" i="13"/>
  <c r="E14" i="13" s="1"/>
  <c r="C14" i="13"/>
  <c r="D11" i="13"/>
  <c r="E11" i="13" s="1"/>
  <c r="C11" i="13"/>
  <c r="D6" i="13"/>
  <c r="E6" i="13" s="1"/>
  <c r="C6" i="13"/>
  <c r="D5" i="13"/>
  <c r="E5" i="13" s="1"/>
  <c r="D4" i="13"/>
  <c r="E4" i="13" s="1"/>
  <c r="C4" i="13"/>
  <c r="D3" i="13"/>
  <c r="E3" i="13" s="1"/>
  <c r="C3" i="13"/>
  <c r="D30" i="12"/>
  <c r="E30" i="12" s="1"/>
  <c r="C30" i="12"/>
  <c r="D29" i="12"/>
  <c r="E29" i="12" s="1"/>
  <c r="C29" i="12"/>
  <c r="D27" i="12"/>
  <c r="E27" i="12" s="1"/>
  <c r="C27" i="12"/>
  <c r="D26" i="12"/>
  <c r="E26" i="12" s="1"/>
  <c r="C26" i="12"/>
  <c r="D25" i="12"/>
  <c r="E25" i="12" s="1"/>
  <c r="C25" i="12"/>
  <c r="D24" i="12"/>
  <c r="E24" i="12" s="1"/>
  <c r="C24" i="12"/>
  <c r="D22" i="12"/>
  <c r="E22" i="12" s="1"/>
  <c r="C22" i="12"/>
  <c r="D23" i="12"/>
  <c r="E23" i="12" s="1"/>
  <c r="C23" i="12"/>
  <c r="D20" i="12"/>
  <c r="E20" i="12" s="1"/>
  <c r="C20" i="12"/>
  <c r="D21" i="12"/>
  <c r="E21" i="12" s="1"/>
  <c r="C21" i="12"/>
  <c r="D19" i="12"/>
  <c r="E19" i="12" s="1"/>
  <c r="C19" i="12"/>
  <c r="D18" i="12"/>
  <c r="E18" i="12" s="1"/>
  <c r="C18" i="12"/>
  <c r="D13" i="12"/>
  <c r="E13" i="12" s="1"/>
  <c r="C13" i="12"/>
  <c r="D12" i="12"/>
  <c r="E12" i="12" s="1"/>
  <c r="C12" i="12"/>
  <c r="D10" i="12"/>
  <c r="E10" i="12" s="1"/>
  <c r="C10" i="12"/>
  <c r="D9" i="12"/>
  <c r="E9" i="12" s="1"/>
  <c r="C9" i="12"/>
  <c r="D8" i="12"/>
  <c r="E8" i="12" s="1"/>
  <c r="C8" i="12"/>
  <c r="D7" i="12"/>
  <c r="E7" i="12" s="1"/>
  <c r="C7" i="12"/>
  <c r="D6" i="12"/>
  <c r="E6" i="12" s="1"/>
  <c r="C6" i="12"/>
  <c r="D4" i="12"/>
  <c r="E4" i="12" s="1"/>
  <c r="C4" i="12"/>
  <c r="C149" i="8"/>
  <c r="D149" i="8"/>
  <c r="E149" i="8" s="1"/>
  <c r="C150" i="8"/>
  <c r="D150" i="8"/>
  <c r="E150" i="8" s="1"/>
  <c r="C151" i="8"/>
  <c r="D151" i="8"/>
  <c r="E151" i="8" s="1"/>
  <c r="C152" i="8"/>
  <c r="D152" i="8"/>
  <c r="E152" i="8" s="1"/>
  <c r="C127" i="8"/>
  <c r="D127" i="8"/>
  <c r="E127" i="8" s="1"/>
  <c r="C128" i="8"/>
  <c r="D128" i="8"/>
  <c r="E128" i="8" s="1"/>
  <c r="C131" i="8"/>
  <c r="D131" i="8"/>
  <c r="E131" i="8" s="1"/>
  <c r="C132" i="8"/>
  <c r="D132" i="8"/>
  <c r="E132" i="8" s="1"/>
  <c r="C135" i="8"/>
  <c r="D135" i="8"/>
  <c r="E135" i="8" s="1"/>
  <c r="C136" i="8"/>
  <c r="D136" i="8"/>
  <c r="E136" i="8" s="1"/>
  <c r="C137" i="8"/>
  <c r="D137" i="8"/>
  <c r="E137" i="8" s="1"/>
  <c r="C138" i="8"/>
  <c r="D138" i="8"/>
  <c r="E138" i="8" s="1"/>
  <c r="C140" i="8"/>
  <c r="D140" i="8"/>
  <c r="E140" i="8" s="1"/>
  <c r="C141" i="8"/>
  <c r="D141" i="8"/>
  <c r="E141" i="8" s="1"/>
  <c r="C142" i="8"/>
  <c r="D142" i="8"/>
  <c r="E142" i="8" s="1"/>
  <c r="C143" i="8"/>
  <c r="D143" i="8"/>
  <c r="E143" i="8" s="1"/>
  <c r="C144" i="8"/>
  <c r="D144" i="8"/>
  <c r="E144" i="8" s="1"/>
  <c r="D126" i="8"/>
  <c r="E126" i="8" s="1"/>
  <c r="C126" i="8"/>
  <c r="C104" i="8"/>
  <c r="D104" i="8"/>
  <c r="E104" i="8" s="1"/>
  <c r="C105" i="8"/>
  <c r="D105" i="8"/>
  <c r="E105" i="8" s="1"/>
  <c r="C109" i="8"/>
  <c r="D109" i="8"/>
  <c r="E109" i="8" s="1"/>
  <c r="C110" i="8"/>
  <c r="D110" i="8"/>
  <c r="E110" i="8" s="1"/>
  <c r="C112" i="8"/>
  <c r="D112" i="8"/>
  <c r="E112" i="8" s="1"/>
  <c r="C113" i="8"/>
  <c r="D113" i="8"/>
  <c r="E113" i="8" s="1"/>
  <c r="C114" i="8"/>
  <c r="D114" i="8"/>
  <c r="E114" i="8" s="1"/>
  <c r="C115" i="8"/>
  <c r="D115" i="8"/>
  <c r="E115" i="8" s="1"/>
  <c r="C117" i="8"/>
  <c r="D117" i="8"/>
  <c r="E117" i="8" s="1"/>
  <c r="C118" i="8"/>
  <c r="D118" i="8"/>
  <c r="E118" i="8" s="1"/>
  <c r="C119" i="8"/>
  <c r="D119" i="8"/>
  <c r="E119" i="8" s="1"/>
  <c r="C120" i="8"/>
  <c r="D120" i="8"/>
  <c r="E120" i="8" s="1"/>
  <c r="C121" i="8"/>
  <c r="D121" i="8"/>
  <c r="E121" i="8" s="1"/>
  <c r="D103" i="8"/>
  <c r="E103" i="8" s="1"/>
  <c r="C103" i="8"/>
  <c r="C77" i="8"/>
  <c r="D77" i="8"/>
  <c r="E77" i="8" s="1"/>
  <c r="C78" i="8"/>
  <c r="D78" i="8"/>
  <c r="E78" i="8" s="1"/>
  <c r="C79" i="8"/>
  <c r="D79" i="8"/>
  <c r="E79" i="8" s="1"/>
  <c r="C80" i="8"/>
  <c r="D80" i="8"/>
  <c r="E80" i="8" s="1"/>
  <c r="C83" i="8"/>
  <c r="D83" i="8"/>
  <c r="E83" i="8" s="1"/>
  <c r="C84" i="8"/>
  <c r="D84" i="8"/>
  <c r="E84" i="8" s="1"/>
  <c r="C85" i="8"/>
  <c r="D85" i="8"/>
  <c r="E85" i="8" s="1"/>
  <c r="C87" i="8"/>
  <c r="D87" i="8"/>
  <c r="E87" i="8" s="1"/>
  <c r="C88" i="8"/>
  <c r="D88" i="8"/>
  <c r="E88" i="8" s="1"/>
  <c r="C89" i="8"/>
  <c r="D89" i="8"/>
  <c r="E89" i="8" s="1"/>
  <c r="C90" i="8"/>
  <c r="D90" i="8"/>
  <c r="E90" i="8" s="1"/>
  <c r="C91" i="8"/>
  <c r="D91" i="8"/>
  <c r="E91" i="8" s="1"/>
  <c r="C93" i="8"/>
  <c r="D93" i="8"/>
  <c r="E93" i="8" s="1"/>
  <c r="C94" i="8"/>
  <c r="D94" i="8"/>
  <c r="E94" i="8" s="1"/>
  <c r="C95" i="8"/>
  <c r="D95" i="8"/>
  <c r="E95" i="8" s="1"/>
  <c r="C96" i="8"/>
  <c r="D96" i="8"/>
  <c r="E96" i="8" s="1"/>
  <c r="C97" i="8"/>
  <c r="D97" i="8"/>
  <c r="E97" i="8" s="1"/>
  <c r="C98" i="8"/>
  <c r="D98" i="8"/>
  <c r="E98" i="8" s="1"/>
  <c r="D76" i="8"/>
  <c r="E76" i="8" s="1"/>
  <c r="C76" i="8"/>
  <c r="C55" i="8"/>
  <c r="D55" i="8"/>
  <c r="E55" i="8" s="1"/>
  <c r="C56" i="8"/>
  <c r="D56" i="8"/>
  <c r="E56" i="8" s="1"/>
  <c r="C58" i="8"/>
  <c r="D58" i="8"/>
  <c r="E58" i="8" s="1"/>
  <c r="C57" i="8"/>
  <c r="D57" i="8"/>
  <c r="E57" i="8" s="1"/>
  <c r="C59" i="8"/>
  <c r="D59" i="8"/>
  <c r="E59" i="8" s="1"/>
  <c r="C61" i="8"/>
  <c r="D61" i="8"/>
  <c r="E61" i="8" s="1"/>
  <c r="C62" i="8"/>
  <c r="D62" i="8"/>
  <c r="E62" i="8" s="1"/>
  <c r="C63" i="8"/>
  <c r="D63" i="8"/>
  <c r="E63" i="8" s="1"/>
  <c r="C64" i="8"/>
  <c r="D64" i="8"/>
  <c r="E64" i="8" s="1"/>
  <c r="C65" i="8"/>
  <c r="D65" i="8"/>
  <c r="E65" i="8" s="1"/>
  <c r="C67" i="8"/>
  <c r="D67" i="8"/>
  <c r="E67" i="8" s="1"/>
  <c r="C68" i="8"/>
  <c r="D68" i="8"/>
  <c r="E68" i="8" s="1"/>
  <c r="C69" i="8"/>
  <c r="D69" i="8"/>
  <c r="E69" i="8" s="1"/>
  <c r="C66" i="8"/>
  <c r="D66" i="8"/>
  <c r="E66" i="8" s="1"/>
  <c r="C70" i="8"/>
  <c r="D70" i="8"/>
  <c r="E70" i="8" s="1"/>
  <c r="C71" i="8"/>
  <c r="D71" i="8"/>
  <c r="E71" i="8" s="1"/>
  <c r="D53" i="8"/>
  <c r="E53" i="8" s="1"/>
  <c r="C53" i="8"/>
  <c r="C30" i="8"/>
  <c r="D30" i="8"/>
  <c r="E30" i="8" s="1"/>
  <c r="C31" i="8"/>
  <c r="D31" i="8"/>
  <c r="E31" i="8" s="1"/>
  <c r="C34" i="8"/>
  <c r="D34" i="8"/>
  <c r="E34" i="8" s="1"/>
  <c r="C35" i="8"/>
  <c r="D35" i="8"/>
  <c r="E35" i="8" s="1"/>
  <c r="C37" i="8"/>
  <c r="D37" i="8"/>
  <c r="E37" i="8" s="1"/>
  <c r="C38" i="8"/>
  <c r="D38" i="8"/>
  <c r="E38" i="8" s="1"/>
  <c r="C39" i="8"/>
  <c r="D39" i="8"/>
  <c r="E39" i="8" s="1"/>
  <c r="C40" i="8"/>
  <c r="D40" i="8"/>
  <c r="E40" i="8" s="1"/>
  <c r="C41" i="8"/>
  <c r="D41" i="8"/>
  <c r="E41" i="8" s="1"/>
  <c r="C43" i="8"/>
  <c r="D43" i="8"/>
  <c r="E43" i="8" s="1"/>
  <c r="C44" i="8"/>
  <c r="D44" i="8"/>
  <c r="E44" i="8" s="1"/>
  <c r="C45" i="8"/>
  <c r="D45" i="8"/>
  <c r="E45" i="8" s="1"/>
  <c r="C46" i="8"/>
  <c r="D46" i="8"/>
  <c r="E46" i="8" s="1"/>
  <c r="C4" i="8"/>
  <c r="D4" i="8"/>
  <c r="E4" i="8" s="1"/>
  <c r="C5" i="8"/>
  <c r="D5" i="8"/>
  <c r="E5" i="8" s="1"/>
  <c r="C6" i="8"/>
  <c r="D6" i="8"/>
  <c r="E6" i="8" s="1"/>
  <c r="C7" i="8"/>
  <c r="E7" i="8"/>
  <c r="C9" i="8"/>
  <c r="D9" i="8"/>
  <c r="E9" i="8" s="1"/>
  <c r="C10" i="8"/>
  <c r="D10" i="8"/>
  <c r="E10" i="8" s="1"/>
  <c r="C11" i="8"/>
  <c r="D11" i="8"/>
  <c r="E11" i="8" s="1"/>
  <c r="C13" i="8"/>
  <c r="D13" i="8"/>
  <c r="E13" i="8" s="1"/>
  <c r="C14" i="8"/>
  <c r="D14" i="8"/>
  <c r="E14" i="8" s="1"/>
  <c r="C15" i="8"/>
  <c r="D15" i="8"/>
  <c r="E15" i="8" s="1"/>
  <c r="C16" i="8"/>
  <c r="D16" i="8"/>
  <c r="E16" i="8" s="1"/>
  <c r="C17" i="8"/>
  <c r="D17" i="8"/>
  <c r="E17" i="8" s="1"/>
  <c r="C18" i="8"/>
  <c r="D18" i="8"/>
  <c r="E18" i="8" s="1"/>
  <c r="C20" i="8"/>
  <c r="D20" i="8"/>
  <c r="E20" i="8" s="1"/>
  <c r="C22" i="8"/>
  <c r="D22" i="8"/>
  <c r="E22" i="8" s="1"/>
  <c r="C23" i="8"/>
  <c r="D23" i="8"/>
  <c r="E23" i="8" s="1"/>
  <c r="C24" i="8"/>
  <c r="D24" i="8"/>
  <c r="E24" i="8" s="1"/>
  <c r="C25" i="8"/>
  <c r="D25" i="8"/>
  <c r="E25" i="8" s="1"/>
  <c r="D3" i="8"/>
  <c r="E3" i="8" s="1"/>
  <c r="C3" i="8"/>
  <c r="C62" i="1"/>
  <c r="C55" i="1"/>
  <c r="C56" i="1"/>
  <c r="C57" i="1"/>
  <c r="C38" i="1"/>
  <c r="C39" i="1"/>
  <c r="C40" i="1"/>
  <c r="C41" i="1"/>
  <c r="C42" i="1"/>
  <c r="C43" i="1"/>
  <c r="C44" i="1"/>
  <c r="C45" i="1"/>
  <c r="C46" i="1"/>
  <c r="C47" i="1"/>
  <c r="C48" i="1"/>
  <c r="C49" i="1"/>
  <c r="C37" i="1"/>
  <c r="C21" i="1"/>
  <c r="C22" i="1"/>
  <c r="C23" i="1"/>
  <c r="C24" i="1"/>
  <c r="C25" i="1"/>
  <c r="C26" i="1"/>
  <c r="C27" i="1"/>
  <c r="C28" i="1"/>
  <c r="C29" i="1"/>
  <c r="C30" i="1"/>
  <c r="C31" i="1"/>
  <c r="C32" i="1"/>
  <c r="C20" i="1"/>
  <c r="C12" i="1"/>
  <c r="C13" i="1"/>
  <c r="C14" i="1"/>
  <c r="C15" i="1"/>
  <c r="C11" i="1"/>
  <c r="C10" i="1"/>
  <c r="C9" i="1"/>
  <c r="C8" i="1"/>
  <c r="C7" i="1"/>
  <c r="C6" i="1"/>
  <c r="C5" i="1"/>
  <c r="C4" i="1"/>
  <c r="C3" i="1"/>
  <c r="F75" i="10" l="1"/>
  <c r="F89" i="10"/>
  <c r="F145" i="8"/>
  <c r="F122" i="8"/>
  <c r="F16" i="1"/>
  <c r="F153" i="8"/>
  <c r="F39" i="13"/>
  <c r="F28" i="13"/>
  <c r="F45" i="13"/>
  <c r="F15" i="10"/>
  <c r="F50" i="1"/>
  <c r="F33" i="1"/>
  <c r="F14" i="12"/>
  <c r="F99" i="8"/>
  <c r="F26" i="8"/>
  <c r="F47" i="10"/>
  <c r="F61" i="10"/>
  <c r="F31" i="10"/>
  <c r="F31" i="12"/>
  <c r="F49" i="8"/>
  <c r="F7" i="13"/>
  <c r="F17" i="13"/>
  <c r="F72" i="8"/>
  <c r="F58" i="1"/>
  <c r="H28" i="13" l="1"/>
  <c r="H17" i="13"/>
  <c r="H72" i="8"/>
  <c r="H145" i="8"/>
  <c r="H49" i="8"/>
  <c r="H26" i="8"/>
  <c r="H99" i="8"/>
  <c r="H122" i="8"/>
</calcChain>
</file>

<file path=xl/sharedStrings.xml><?xml version="1.0" encoding="utf-8"?>
<sst xmlns="http://schemas.openxmlformats.org/spreadsheetml/2006/main" count="1886" uniqueCount="1062">
  <si>
    <t>Code</t>
  </si>
  <si>
    <t>Omschrijving</t>
  </si>
  <si>
    <t>Kosten</t>
  </si>
  <si>
    <t>Q0001</t>
  </si>
  <si>
    <t>Q0011</t>
  </si>
  <si>
    <t>Q0021</t>
  </si>
  <si>
    <t>Q0101</t>
  </si>
  <si>
    <t>Q0103</t>
  </si>
  <si>
    <t>Desinfectie in opdracht van tandarts </t>
  </si>
  <si>
    <t>Q0105</t>
  </si>
  <si>
    <t>Verzendkosten/expeditiekosten </t>
  </si>
  <si>
    <t>Arbo- en milieutoeslag </t>
  </si>
  <si>
    <t>Q0107</t>
  </si>
  <si>
    <t>Q0120</t>
  </si>
  <si>
    <t>Q0121</t>
  </si>
  <si>
    <t>Q0201</t>
  </si>
  <si>
    <t xml:space="preserve">Foto in verband met kleur-/vormbepaling </t>
  </si>
  <si>
    <t>Q0202</t>
  </si>
  <si>
    <t xml:space="preserve">Foto/dia van studiemodellen </t>
  </si>
  <si>
    <t>Q1001</t>
  </si>
  <si>
    <t xml:space="preserve">Gipsmodel  Gipsmodel, zijnde geen werkmodel (behalve voor individuele lepel). Zoals tegenbeet, voorlopig model, voorbeeld model etc. Gipssoort: klasse 1 of 2 </t>
  </si>
  <si>
    <t>Q1002</t>
  </si>
  <si>
    <t>Stonemodel </t>
  </si>
  <si>
    <t>Q1003</t>
  </si>
  <si>
    <t xml:space="preserve">Superhard gipsmodel Superhard gipsmodel. Model waarvan tenminste de tandboog is uitgegoten in stompenmateriaal. Gipssoort: klasse 4 </t>
  </si>
  <si>
    <t>Q1004</t>
  </si>
  <si>
    <t>Q1005</t>
  </si>
  <si>
    <t>Q1022</t>
  </si>
  <si>
    <t>Duplicaatmodel (uit alginaat of gel) </t>
  </si>
  <si>
    <t>Q1023</t>
  </si>
  <si>
    <t>Precisie duplicaatmodel (uit siliconen) </t>
  </si>
  <si>
    <t>Q1052</t>
  </si>
  <si>
    <t>Model monteren in eenvoudige articulator</t>
  </si>
  <si>
    <t>Q1053</t>
  </si>
  <si>
    <t>Model monteren in middelwaard articulator, bijvoorbeeld Balance, Rational, Denatus, Condylator of vergelijkbaar type</t>
  </si>
  <si>
    <t>Q1054</t>
  </si>
  <si>
    <t xml:space="preserve">Model monteren in meervoudige instelbare articulator, bijvoorbeeld Denar, Panadent, Stuart of vergelijkbaar type </t>
  </si>
  <si>
    <t>Q1061</t>
  </si>
  <si>
    <t xml:space="preserve">Model monteren volgens intra orale registratie </t>
  </si>
  <si>
    <t>Q1062</t>
  </si>
  <si>
    <t xml:space="preserve">Model monteren met behulp van face-bow (meerwerk) </t>
  </si>
  <si>
    <t>Q1103</t>
  </si>
  <si>
    <t>Individuele lepel microform . Microform lepel, thermoplastische dieptreklepel voorzien van handvat of waswal </t>
  </si>
  <si>
    <t>Q1104</t>
  </si>
  <si>
    <t>Individuele lepel kunststof Kunststof lepel, poeder/vloeistoflepel of lichtuithardende lepel voorzien van handvat of waswal </t>
  </si>
  <si>
    <t>Q1105</t>
  </si>
  <si>
    <t>Individuele ruime, geperforeerde kunststof lepel </t>
  </si>
  <si>
    <t>Q1106</t>
  </si>
  <si>
    <t>Q1107</t>
  </si>
  <si>
    <t>Q1108</t>
  </si>
  <si>
    <t>Digitaal vervaardigde individuele lepel</t>
  </si>
  <si>
    <t>Q1116</t>
  </si>
  <si>
    <t>Q1118</t>
  </si>
  <si>
    <t>Q1152</t>
  </si>
  <si>
    <t xml:space="preserve">Model uit individuele lepel; onbetand </t>
  </si>
  <si>
    <t>Q1154</t>
  </si>
  <si>
    <t xml:space="preserve">Model uit individuele lepel; betand </t>
  </si>
  <si>
    <t>Q1202</t>
  </si>
  <si>
    <t>Aanbrengen registratie apparatuur op beetplaat </t>
  </si>
  <si>
    <t>Q1225</t>
  </si>
  <si>
    <t xml:space="preserve">Relinen met was van kunststof lepel inclusief waswal </t>
  </si>
  <si>
    <t>Q1251</t>
  </si>
  <si>
    <t>Basisplaat voor opstelling </t>
  </si>
  <si>
    <t>Q1253</t>
  </si>
  <si>
    <t>Beetplaat + waswal_x000B_</t>
  </si>
  <si>
    <t>Q1256</t>
  </si>
  <si>
    <t xml:space="preserve">Waswal aanbrengen op metaal- of kunststofbasis </t>
  </si>
  <si>
    <t>Q1320</t>
  </si>
  <si>
    <t>Q1330</t>
  </si>
  <si>
    <t>Q1340</t>
  </si>
  <si>
    <t>Opstellen volledige prothese </t>
  </si>
  <si>
    <t>Q1370</t>
  </si>
  <si>
    <t xml:space="preserve">Opstellen partiële prothese 1 - 4 element(en) op metaalbasis </t>
  </si>
  <si>
    <t>Q1380</t>
  </si>
  <si>
    <t xml:space="preserve">Opstellen partiële prothese 5 - 13 elementen op metaalbasis </t>
  </si>
  <si>
    <t>Q1390</t>
  </si>
  <si>
    <t xml:space="preserve">Opstellen volledige prothese op metaalbasis </t>
  </si>
  <si>
    <t>Q1401</t>
  </si>
  <si>
    <t>Q1402</t>
  </si>
  <si>
    <t>Q1405</t>
  </si>
  <si>
    <t>Q1410</t>
  </si>
  <si>
    <t xml:space="preserve">Meerprijs opstellen volgens bijzondere methode Extra voor opstellen volgens Flögel, Gerber, lingualised occlusion. Eenmaal in rekening te brengen. </t>
  </si>
  <si>
    <t>Q1420</t>
  </si>
  <si>
    <t>Immediaat per element (tot maximaal 6 elementen per kaak)</t>
  </si>
  <si>
    <t>Q1455</t>
  </si>
  <si>
    <t>Individuele modellatie (per boven of onder) . Volledige individueel gemodelleerde prothese volgens specifieke wensen patiënt</t>
  </si>
  <si>
    <t>Q1462</t>
  </si>
  <si>
    <t>Q1465</t>
  </si>
  <si>
    <t xml:space="preserve">Verwerken meegeleverde tanden per stel </t>
  </si>
  <si>
    <t>Q1466</t>
  </si>
  <si>
    <t>Q1475</t>
  </si>
  <si>
    <t>Q1520</t>
  </si>
  <si>
    <t xml:space="preserve">Afmaken partiële prothese 1 - 4 element(en) </t>
  </si>
  <si>
    <t>Q1530</t>
  </si>
  <si>
    <t>Q1540</t>
  </si>
  <si>
    <t>Afmaken volledige prothese </t>
  </si>
  <si>
    <t>Q1570</t>
  </si>
  <si>
    <t xml:space="preserve">Afmaken partiële prothese 1 - 4 element(en) op metaalbasis </t>
  </si>
  <si>
    <t>Q1580</t>
  </si>
  <si>
    <t xml:space="preserve">Afmaken partiële prothese 5 - 13 elementen op metaalbasis </t>
  </si>
  <si>
    <t>Q1590</t>
  </si>
  <si>
    <t xml:space="preserve">Afmaken volledige prothese op metaalbasis </t>
  </si>
  <si>
    <t>Q1701</t>
  </si>
  <si>
    <t>Q1702</t>
  </si>
  <si>
    <t>Q1703</t>
  </si>
  <si>
    <t>Q1704</t>
  </si>
  <si>
    <t>Q1705</t>
  </si>
  <si>
    <t>Q1706</t>
  </si>
  <si>
    <t>Q1707</t>
  </si>
  <si>
    <t>Q1708</t>
  </si>
  <si>
    <t>Q1711</t>
  </si>
  <si>
    <t xml:space="preserve">Gebogen baar (vrijliggend of ingesloten) </t>
  </si>
  <si>
    <t>Q1715</t>
  </si>
  <si>
    <t>Q1716</t>
  </si>
  <si>
    <t>Q1720</t>
  </si>
  <si>
    <t>Q1721</t>
  </si>
  <si>
    <t>Q1724</t>
  </si>
  <si>
    <t>Q1751</t>
  </si>
  <si>
    <t xml:space="preserve">Naam inpersen </t>
  </si>
  <si>
    <t>Q1765</t>
  </si>
  <si>
    <t>Q1766</t>
  </si>
  <si>
    <t>Q1768</t>
  </si>
  <si>
    <t>Overkappingsruimte in kunststof per element</t>
  </si>
  <si>
    <t>Q1771</t>
  </si>
  <si>
    <t xml:space="preserve">Meerprijs weekblijvende basis </t>
  </si>
  <si>
    <t>Q1774</t>
  </si>
  <si>
    <t>Reoccluderen + inslijpen per boven of onder, modellen na persen terugplaatsen  </t>
  </si>
  <si>
    <t>Q1775</t>
  </si>
  <si>
    <t>Q1810</t>
  </si>
  <si>
    <t>Basistarief</t>
  </si>
  <si>
    <t>Q1811</t>
  </si>
  <si>
    <t>Herstellen scheur</t>
  </si>
  <si>
    <t>Q1812</t>
  </si>
  <si>
    <t>Herstellen breuk</t>
  </si>
  <si>
    <t>Q1813</t>
  </si>
  <si>
    <t>Vastzetten element/anker</t>
  </si>
  <si>
    <t>Q1814</t>
  </si>
  <si>
    <t>Vernieuwen element/anker</t>
  </si>
  <si>
    <t>Q1815</t>
  </si>
  <si>
    <t>Uitbreiden element/anker</t>
  </si>
  <si>
    <t>Q1816</t>
  </si>
  <si>
    <t>Immediaat per element</t>
  </si>
  <si>
    <t>Q1817</t>
  </si>
  <si>
    <t>Uitbreiding palatum</t>
  </si>
  <si>
    <t>Q1818</t>
  </si>
  <si>
    <t>Herstellen zadel per sectie</t>
  </si>
  <si>
    <t>Q1834</t>
  </si>
  <si>
    <t>Prothese reinigen</t>
  </si>
  <si>
    <t>Q1840</t>
  </si>
  <si>
    <t>A-lijn aanpersen</t>
  </si>
  <si>
    <t>Q1841</t>
  </si>
  <si>
    <t>Rand aan prothese persen</t>
  </si>
  <si>
    <t>Q1850</t>
  </si>
  <si>
    <t>Q1855</t>
  </si>
  <si>
    <t xml:space="preserve">Overzetting 5 - 13 elementen </t>
  </si>
  <si>
    <t>Q1860</t>
  </si>
  <si>
    <t>Overzetting vol</t>
  </si>
  <si>
    <t>Q1870</t>
  </si>
  <si>
    <t>Rebasing</t>
  </si>
  <si>
    <t>Q1871</t>
  </si>
  <si>
    <t xml:space="preserve">Rebasing met randcorrectie. </t>
  </si>
  <si>
    <t>Q1901</t>
  </si>
  <si>
    <t>Q1902</t>
  </si>
  <si>
    <t>Q1907</t>
  </si>
  <si>
    <t>Q1908</t>
  </si>
  <si>
    <t xml:space="preserve">Gebitsbeschermer uit verschillende lagen kunststof; hard en zacht </t>
  </si>
  <si>
    <t>Q1909</t>
  </si>
  <si>
    <t xml:space="preserve">Ingebeten onderfront </t>
  </si>
  <si>
    <t>Q1911</t>
  </si>
  <si>
    <t>Q1917</t>
  </si>
  <si>
    <t>Q1920</t>
  </si>
  <si>
    <t>Q1951</t>
  </si>
  <si>
    <t>Montage slot in kunststof </t>
  </si>
  <si>
    <t>Q1952</t>
  </si>
  <si>
    <t xml:space="preserve">Montage stegdeel in kunststof </t>
  </si>
  <si>
    <t>Q2001</t>
  </si>
  <si>
    <t>Q2002</t>
  </si>
  <si>
    <t>Q2003</t>
  </si>
  <si>
    <t>Q2004</t>
  </si>
  <si>
    <t>Q2005</t>
  </si>
  <si>
    <t>Q2006</t>
  </si>
  <si>
    <t>Q2007</t>
  </si>
  <si>
    <t>Q2008</t>
  </si>
  <si>
    <t>Q2009</t>
  </si>
  <si>
    <t>Q2010</t>
  </si>
  <si>
    <t>Q2011</t>
  </si>
  <si>
    <t>Q2012</t>
  </si>
  <si>
    <t>Q2013</t>
  </si>
  <si>
    <t>Q2015</t>
  </si>
  <si>
    <t>Q2020</t>
  </si>
  <si>
    <t>Q2101</t>
  </si>
  <si>
    <t>Q2102</t>
  </si>
  <si>
    <t>Set-up per element</t>
  </si>
  <si>
    <t>Q2103</t>
  </si>
  <si>
    <t>Q2104</t>
  </si>
  <si>
    <t>Q2105</t>
  </si>
  <si>
    <t>Q2106</t>
  </si>
  <si>
    <t>Q2107</t>
  </si>
  <si>
    <t>Q2108</t>
  </si>
  <si>
    <t>Q2201</t>
  </si>
  <si>
    <t>Q2202</t>
  </si>
  <si>
    <t>Enkelarmig draaddeel</t>
  </si>
  <si>
    <t>Q2203</t>
  </si>
  <si>
    <t>Q2204</t>
  </si>
  <si>
    <t>Q2205</t>
  </si>
  <si>
    <t>Q2206</t>
  </si>
  <si>
    <t>Q2207</t>
  </si>
  <si>
    <t>Q2208</t>
  </si>
  <si>
    <t>Q2209</t>
  </si>
  <si>
    <t>Q2214</t>
  </si>
  <si>
    <t>Q2301</t>
  </si>
  <si>
    <t>Q2302</t>
  </si>
  <si>
    <t>Q2303</t>
  </si>
  <si>
    <t>Q2304</t>
  </si>
  <si>
    <t>Q2305</t>
  </si>
  <si>
    <t>Q2306</t>
  </si>
  <si>
    <t>Q2309</t>
  </si>
  <si>
    <t>Q2310</t>
  </si>
  <si>
    <t>Open schroef</t>
  </si>
  <si>
    <t>Lipbumper met individuele kunstharschild (exclusief banden)</t>
  </si>
  <si>
    <t>Q3001</t>
  </si>
  <si>
    <t>Q3002</t>
  </si>
  <si>
    <t>Q3003</t>
  </si>
  <si>
    <t>Q3004</t>
  </si>
  <si>
    <t>Q3005</t>
  </si>
  <si>
    <t>Q3022</t>
  </si>
  <si>
    <t>Q3023</t>
  </si>
  <si>
    <t>Q3052</t>
  </si>
  <si>
    <t>Q3053</t>
  </si>
  <si>
    <t>Q3054</t>
  </si>
  <si>
    <t>Q3061</t>
  </si>
  <si>
    <t>Q3062</t>
  </si>
  <si>
    <t>Q3201</t>
  </si>
  <si>
    <t>Q3203</t>
  </si>
  <si>
    <t>Q3207</t>
  </si>
  <si>
    <t>Volle plaat / metalen basisplaat ter versterking</t>
  </si>
  <si>
    <t>Q3221</t>
  </si>
  <si>
    <t>Q3222</t>
  </si>
  <si>
    <t>Q3223</t>
  </si>
  <si>
    <t>Q3241</t>
  </si>
  <si>
    <t>Q3401</t>
  </si>
  <si>
    <t>Metalen tuber versterking </t>
  </si>
  <si>
    <t>Q3402</t>
  </si>
  <si>
    <t>Q3701</t>
  </si>
  <si>
    <t>Badvergulden frame</t>
  </si>
  <si>
    <t>Q3702</t>
  </si>
  <si>
    <t>Zadels vergulden (per zadel)</t>
  </si>
  <si>
    <t>Q3703</t>
  </si>
  <si>
    <t>Badvergulden 1 anker</t>
  </si>
  <si>
    <t>Q3704</t>
  </si>
  <si>
    <t>Badvergulden volgend anker</t>
  </si>
  <si>
    <t>Q3711</t>
  </si>
  <si>
    <t>Vergulden per anker, opgesoldeerd inclusief edelmetaal</t>
  </si>
  <si>
    <t>Q3810</t>
  </si>
  <si>
    <t>Q3820</t>
  </si>
  <si>
    <t>Q3821</t>
  </si>
  <si>
    <t>Q3822</t>
  </si>
  <si>
    <t>Q3823</t>
  </si>
  <si>
    <t>Q3826</t>
  </si>
  <si>
    <t>Laserlassen</t>
  </si>
  <si>
    <t>Q3951</t>
  </si>
  <si>
    <t>Q3952</t>
  </si>
  <si>
    <t>Q3953</t>
  </si>
  <si>
    <t>Montage kroon aan frame</t>
  </si>
  <si>
    <t>Q6002</t>
  </si>
  <si>
    <t>Q6003</t>
  </si>
  <si>
    <t xml:space="preserve">Superhard gipsmodel </t>
  </si>
  <si>
    <t>Q6052</t>
  </si>
  <si>
    <t xml:space="preserve">Proefopstelling per element </t>
  </si>
  <si>
    <t>Q6053</t>
  </si>
  <si>
    <t xml:space="preserve">Proefwasmodellatie per element </t>
  </si>
  <si>
    <t>Q6113</t>
  </si>
  <si>
    <t>Kunstharslepel ten behoeve van implantaat</t>
  </si>
  <si>
    <t>Q6115</t>
  </si>
  <si>
    <t>Richtstift ten behoeve kunststofplaat per stuk </t>
  </si>
  <si>
    <t>Q6116</t>
  </si>
  <si>
    <t>Q6118</t>
  </si>
  <si>
    <t xml:space="preserve">Hulpdelen plaatsen in afdruk, per stuk </t>
  </si>
  <si>
    <t>Precisie duplicaatmodel_x000B_</t>
  </si>
  <si>
    <t>Q6144</t>
  </si>
  <si>
    <t>Stonemodel uit kunststof implantaat lepel_x000B_</t>
  </si>
  <si>
    <t>Q6153</t>
  </si>
  <si>
    <t>Model monteren in middelwaarde articulator </t>
  </si>
  <si>
    <t>Q6154</t>
  </si>
  <si>
    <t>Model monteren in meervoudig instelbare articulator</t>
  </si>
  <si>
    <t>Q6161</t>
  </si>
  <si>
    <t xml:space="preserve">Opst./persen/gieten/inject./afwerken op suprastructuur </t>
  </si>
  <si>
    <t>Q6200</t>
  </si>
  <si>
    <t>Surgical guide/boorplaat </t>
  </si>
  <si>
    <t>Q6201</t>
  </si>
  <si>
    <t xml:space="preserve">Röntgendiagnoseplaat (inclusief kogeltjes) </t>
  </si>
  <si>
    <t>Q6202</t>
  </si>
  <si>
    <t>Q6402</t>
  </si>
  <si>
    <t>Q6431</t>
  </si>
  <si>
    <t>Q6432</t>
  </si>
  <si>
    <t>Q6441</t>
  </si>
  <si>
    <t xml:space="preserve">Implantaat toeslag; eenmalig per werkstuk per implantaat </t>
  </si>
  <si>
    <t>Q6901</t>
  </si>
  <si>
    <t>Q6902</t>
  </si>
  <si>
    <t>Q6903</t>
  </si>
  <si>
    <t>Q6951</t>
  </si>
  <si>
    <t xml:space="preserve">Stellen slot met behulp van parallellometer </t>
  </si>
  <si>
    <t>Q6952</t>
  </si>
  <si>
    <t>Q9306</t>
  </si>
  <si>
    <t>Tanden (Kunststof front elementen sets (6st))</t>
  </si>
  <si>
    <t>Q9358</t>
  </si>
  <si>
    <t>Kiezen (Kunststof kiezen per set (8st))</t>
  </si>
  <si>
    <t>Q9952</t>
  </si>
  <si>
    <t>Schroef tbv steg</t>
  </si>
  <si>
    <t>Q9956</t>
  </si>
  <si>
    <t>Modelanaloog (steg)</t>
  </si>
  <si>
    <t>048.124</t>
  </si>
  <si>
    <t>Q9957</t>
  </si>
  <si>
    <t>Afdrukhulpdeel (steg)</t>
  </si>
  <si>
    <t>048.010</t>
  </si>
  <si>
    <t>Q9958</t>
  </si>
  <si>
    <t>Modelanaloog (drukknop)</t>
  </si>
  <si>
    <t>048,109/2</t>
  </si>
  <si>
    <t>Q9953</t>
  </si>
  <si>
    <t>Ruiter per mm</t>
  </si>
  <si>
    <t>048.414</t>
  </si>
  <si>
    <t>Q9959</t>
  </si>
  <si>
    <t>Afdrukhulpdeel (drukknop)</t>
  </si>
  <si>
    <t>048,197V4/4</t>
  </si>
  <si>
    <t>Q9960</t>
  </si>
  <si>
    <t>Drukknopmatrix</t>
  </si>
  <si>
    <t>048,456</t>
  </si>
  <si>
    <t>Q9961</t>
  </si>
  <si>
    <t>Drukknopabutment</t>
  </si>
  <si>
    <t>048,439</t>
  </si>
  <si>
    <t>Q9970</t>
  </si>
  <si>
    <t>Gefreesde steg op 2 impl</t>
  </si>
  <si>
    <t>toelichting</t>
  </si>
  <si>
    <t>Q9971</t>
  </si>
  <si>
    <t>Meerprijs gefreesde steg op 3 impl</t>
  </si>
  <si>
    <t>Q9972</t>
  </si>
  <si>
    <t>Meerprijs gefreesde steg op 4 impl</t>
  </si>
  <si>
    <t>Q9973</t>
  </si>
  <si>
    <t>Meerprijs gefreesde steg per deel</t>
  </si>
  <si>
    <t>P022</t>
  </si>
  <si>
    <t>Volledige prothese boven- en onderkaak</t>
  </si>
  <si>
    <t>Aantal</t>
  </si>
  <si>
    <t>Tarief</t>
  </si>
  <si>
    <t>Subtotaal</t>
  </si>
  <si>
    <t>Totaal</t>
  </si>
  <si>
    <t>P020</t>
  </si>
  <si>
    <t>Volledige prothese bovenkaak</t>
  </si>
  <si>
    <t>P021</t>
  </si>
  <si>
    <t>Volledige prothese onderkaak</t>
  </si>
  <si>
    <t>P042</t>
  </si>
  <si>
    <t>Extra (indien van toepassing): Intra orale registratie (alleen voor volledige prothese boven- en onderkaak)</t>
  </si>
  <si>
    <t>Extra (indien van toepassing): Weekblijvende basis</t>
  </si>
  <si>
    <t>Extra (indien van toepassing): Overkapping per element</t>
  </si>
  <si>
    <t>Extra (indien van toepassing): Metalen basisplaat ter versterking</t>
  </si>
  <si>
    <t>Extra (indien van toepassing): Metalen tuber versterking</t>
  </si>
  <si>
    <t>Volledige prothese boven- en onderkaak (immediaat)</t>
  </si>
  <si>
    <t>V</t>
  </si>
  <si>
    <t>Volledige prothese bovenkaak (immediaat)</t>
  </si>
  <si>
    <t>Volledige prothese onderkaak (immediaat)</t>
  </si>
  <si>
    <t>P023 2x</t>
  </si>
  <si>
    <t>Tijdelijke volledige prothese boven- en onderkaak</t>
  </si>
  <si>
    <t>P023</t>
  </si>
  <si>
    <t>Tijdelijke volledige prothese boven</t>
  </si>
  <si>
    <t>Tijdelijke volledige prothese onder</t>
  </si>
  <si>
    <t>Extra: Per immediaat element met max van 6 per kaak</t>
  </si>
  <si>
    <t xml:space="preserve"> J080</t>
  </si>
  <si>
    <t>Volledige prothese bovenkaak conventioneel en onderkaak op 2 impl / 2 drukknoppen (excl. evt. intraorale reg.)</t>
  </si>
  <si>
    <t>Aantal impl</t>
  </si>
  <si>
    <t>incl intraorale reg.</t>
  </si>
  <si>
    <r>
      <t xml:space="preserve"> </t>
    </r>
    <r>
      <rPr>
        <b/>
        <sz val="11"/>
        <color theme="1"/>
        <rFont val="Calibri"/>
        <family val="2"/>
        <scheme val="minor"/>
      </rPr>
      <t>J082</t>
    </r>
  </si>
  <si>
    <t>Volledige prothese bovenkaak op 2 impl / 2 drukknoppen (excl. evt. intraorale reg.)</t>
  </si>
  <si>
    <t>J081</t>
  </si>
  <si>
    <t>Volledige prothese onderkaak op 2 impl / 2 drukknoppen (excl. evt. intraorale reg.)</t>
  </si>
  <si>
    <t>Schellak beetplaat + waswal </t>
  </si>
  <si>
    <t>J080</t>
  </si>
  <si>
    <t>Volledige prothese bovenkaak conventioneel en onderkaak op 2 impl / 1 steg (incl. evt. distale extensies) (excl. evt. intraorale reg.)</t>
  </si>
  <si>
    <t>J082</t>
  </si>
  <si>
    <t>Volledige prothese bovenkaak op 4 impl / 2 x 1 Steggen ( incl. evt. distale extensies) (excl. evt. intraorale reg.)</t>
  </si>
  <si>
    <t>Volledige prothese onderkaak op 2 impl / 1 steg ( incl. evt. distale extensies) (excl. evt. intraorale reg.)</t>
  </si>
  <si>
    <t>Extra (indien van toepassing): Intra orale registratie</t>
  </si>
  <si>
    <t>J083</t>
  </si>
  <si>
    <t>Omvormen volledige onderprothese op 2 impl / 2 drukknoppen</t>
  </si>
  <si>
    <t>J084</t>
  </si>
  <si>
    <t>Omvormen volledige onderprothese op 2 impl / 1 steg (incl. eventuele distale extensies)</t>
  </si>
  <si>
    <t>J085</t>
  </si>
  <si>
    <t>J070</t>
  </si>
  <si>
    <t>Eerste drukknop abutment (daadwerkelijke kosten met maximum van)</t>
  </si>
  <si>
    <t>J071</t>
  </si>
  <si>
    <t>Elke volgende drukknop abutment (daadwerkelijke kosten met maximum van)</t>
  </si>
  <si>
    <t>J072</t>
  </si>
  <si>
    <t>Eerste stegdeel, inclusief schroeven en inclusief extensies (daadwerkelijke kosten met maximum van)</t>
  </si>
  <si>
    <t>J073</t>
  </si>
  <si>
    <t>Elke volgende uitbreiding van dezelfde steg, inclusief schroef (daadwerkelijke kosten met maximum van)</t>
  </si>
  <si>
    <t>J109</t>
  </si>
  <si>
    <t>Verwijderen en vervangen drukknop abutment (daadwerkelijke kosten met maximum van)</t>
  </si>
  <si>
    <t>P062</t>
  </si>
  <si>
    <t xml:space="preserve">Rebasen B of O indirect </t>
  </si>
  <si>
    <t>J100</t>
  </si>
  <si>
    <t>Rebasen op 2 impl / drukknoppen</t>
  </si>
  <si>
    <t>incl matrix vervangen</t>
  </si>
  <si>
    <t>J101/102/103</t>
  </si>
  <si>
    <t>Rebasen op 2 impl / steg</t>
  </si>
  <si>
    <t>incl reparatie ruiter</t>
  </si>
  <si>
    <t>Extra (indien van toepassing): Reparatie/vervangen matrix per drukknop (daadwerkelijk kosten met maximum van)</t>
  </si>
  <si>
    <t>Extra (indien van toepassing): Reparatie/vervangen ruiter bij 2 impl / steg incl eventuele extensies</t>
  </si>
  <si>
    <t>Extra (indien van toepassing): Reparatie/vervangen ruiters voor elke extra steg of stegdeel incl eventuele extensies</t>
  </si>
  <si>
    <t>Hoofdgroep 0</t>
  </si>
  <si>
    <t>Groep 0.0</t>
  </si>
  <si>
    <t>Offerte en ontwerp</t>
  </si>
  <si>
    <t>Offerte. Tarief per eenheid van 5 minuten</t>
  </si>
  <si>
    <t xml:space="preserve">Ontwerp. Tarief per eenheid van 5 minuten </t>
  </si>
  <si>
    <t>Technisch advies/ondersteuning. Tarief per eenheid van 5 minuten
In gecompliceerde gevallen kan technisch advies/ondersteuning worden gegeven. Tandarts en tandtechnicus stellen in overleg een maximum bedrag vast. Indien dit niet gebeurd is, dan valt deze verrichting onder service van het tandtechnisch laboratorium.</t>
  </si>
  <si>
    <t/>
  </si>
  <si>
    <t>Groep 0.1</t>
  </si>
  <si>
    <t>Speciale Toeslagen</t>
  </si>
  <si>
    <t>Kleurbepaling op laboratorium</t>
  </si>
  <si>
    <t>Desinfectie in opdracht van tandarts</t>
  </si>
  <si>
    <t>Verzendkosten/expeditiekosten</t>
  </si>
  <si>
    <t>Q0106</t>
  </si>
  <si>
    <t>Arbo- en milieutoeslag</t>
  </si>
  <si>
    <t>Aan huis bezorgen van patiënt, basisbedrag
Naast het basisbedrag mag per gereden kilometer maximaal € 0,27 in rekening worden gebracht</t>
  </si>
  <si>
    <t>Bruikleen dentatus/gnathomat en vergelijkbaar</t>
  </si>
  <si>
    <t>Bruikleen etskit per element</t>
  </si>
  <si>
    <t>Groep 0.2</t>
  </si>
  <si>
    <t>Foto</t>
  </si>
  <si>
    <t>Q0203</t>
  </si>
  <si>
    <t>Digitale behandelplanning</t>
  </si>
  <si>
    <t>Hoofdgroep 1 Prothesewerkzaamheden</t>
  </si>
  <si>
    <t xml:space="preserve">Groep 1.0 </t>
  </si>
  <si>
    <t>Vervaardigen van modellen voor prothese werkzaamheden</t>
  </si>
  <si>
    <t xml:space="preserve">Gipsmodel 
Gipsmodel, zijnde geen werkmodel (behalve voor individuele lepel). Zoals tegenbeet, voorlopig model, voorbeeld model etc. Gipssoort: klasse 1 of 2 </t>
  </si>
  <si>
    <t xml:space="preserve">Stonemodel
Stonemodel, werkmodel geschikt om werkstuk op te persen. Gipssoort: klasse 2 of 3 </t>
  </si>
  <si>
    <t xml:space="preserve">Superhard gipsmodel 
Superhard gipsmodel. Model waarvan tenminste de tandboog is uitgegoten in stompenmateriaal. Gipssoort: klasse 4 </t>
  </si>
  <si>
    <t>Digitaal model geprint</t>
  </si>
  <si>
    <t>Digitaal model gefreesd</t>
  </si>
  <si>
    <t>Q1006</t>
  </si>
  <si>
    <t>Scannen afdruk</t>
  </si>
  <si>
    <t>Q1007</t>
  </si>
  <si>
    <t>Meegeleverd model trimmen</t>
  </si>
  <si>
    <t>Q1008</t>
  </si>
  <si>
    <t>Meegeleverd model van voet voorzien</t>
  </si>
  <si>
    <t xml:space="preserve">Duplicaat model (uit alginaat of gel) </t>
  </si>
  <si>
    <t xml:space="preserve">Precisie duplicaat model (uit siliconen) In articulator plaatsen </t>
  </si>
  <si>
    <t xml:space="preserve">Model monteren in enkelvoudige articulator </t>
  </si>
  <si>
    <t xml:space="preserve">Model monteren in meervoudige articulator </t>
  </si>
  <si>
    <t>Model monteren in volledig instelbare articulator</t>
  </si>
  <si>
    <t>Q1063</t>
  </si>
  <si>
    <t>Digitale articulatie</t>
  </si>
  <si>
    <t xml:space="preserve">Groep 1.1 </t>
  </si>
  <si>
    <t>Individuele lepels/beetplaten/modellen uit lepel</t>
  </si>
  <si>
    <t>Individuele lepel microform 
Microform lepel, thermoplastische dieptreklepel voorzien van handvat of waswal</t>
  </si>
  <si>
    <t>Individuele lepel kunststof
Kunststof lepel, poeder/vloeistoflepel of lichtuithardende lepel voorzien van handvat of waswal</t>
  </si>
  <si>
    <t xml:space="preserve">Individuele ruime, geperforeerde kunststof lepel </t>
  </si>
  <si>
    <t>Schreinmaker lepel</t>
  </si>
  <si>
    <t>Rimlock lepel</t>
  </si>
  <si>
    <t>Fluorapplicatie lepel</t>
  </si>
  <si>
    <t>Bleeklepel</t>
  </si>
  <si>
    <t>Model uit individuele lepel; onbetand</t>
  </si>
  <si>
    <t>Model uit individuele lepel; betand</t>
  </si>
  <si>
    <t xml:space="preserve">Groep 1.2 </t>
  </si>
  <si>
    <t xml:space="preserve">Beetplaten/registreren </t>
  </si>
  <si>
    <t>Aanbrengen registratie apparatuur op beetplaat
Het aanbrengen van registratie apparatuur op bestaande beetplaten of gerelinede lepels inclusief nieuwe waswal</t>
  </si>
  <si>
    <t>Relinen met was van kunststof lepel inclusief waswal</t>
  </si>
  <si>
    <t>Basisplaat voor opstelling</t>
  </si>
  <si>
    <t>Q1252</t>
  </si>
  <si>
    <t>Beetplaat digitaal vervaardigd</t>
  </si>
  <si>
    <t>Beetplaat + waswal</t>
  </si>
  <si>
    <t>Waswal aanbrengen op metaal- of kunststofbasis</t>
  </si>
  <si>
    <t xml:space="preserve">Groep 1.3 </t>
  </si>
  <si>
    <t xml:space="preserve">Opstellen </t>
  </si>
  <si>
    <t xml:space="preserve">Bij de onderstaande verrichtingen betreft het het opstellen volgens Gysi. Codes 1340 en 1390 inclusief de verkorte tandboog. Onder een vol cq. verkorte tandboog wordt verstaan: de edentate kaak, ongeacht het aantal opgestelde elementen. </t>
  </si>
  <si>
    <t xml:space="preserve">Opstellen partiële prothese 1 - 4 element(en) </t>
  </si>
  <si>
    <t xml:space="preserve">Opstellen partiële prothese 5 - 13 elementen </t>
  </si>
  <si>
    <t xml:space="preserve">Opstellen volledige prothese </t>
  </si>
  <si>
    <t>Q1351</t>
  </si>
  <si>
    <t>Digitaal opstellen partiële prothese 1 - 4 element(en)</t>
  </si>
  <si>
    <t>Q1352</t>
  </si>
  <si>
    <t>Digitaal opstellen partiële prothese 5 - 13 elementen</t>
  </si>
  <si>
    <t>Q1353</t>
  </si>
  <si>
    <t>Digitaal opstellen volledige prothese</t>
  </si>
  <si>
    <t xml:space="preserve">Groep 1.4 </t>
  </si>
  <si>
    <t xml:space="preserve">Extra handelingen bij opstellen </t>
  </si>
  <si>
    <t xml:space="preserve">Opstellen naar model </t>
  </si>
  <si>
    <t xml:space="preserve">Opstellen naar foto </t>
  </si>
  <si>
    <t xml:space="preserve">Kleur/Model var. frontelementen (per onder of boven) </t>
  </si>
  <si>
    <t xml:space="preserve">Meerprijs opstellen volgens bijzondere methode 
Extra voor opstellen volgens Flögel, Gerber, lingualised occlusion. Eenmaal in rekening te brengen. </t>
  </si>
  <si>
    <t xml:space="preserve">Immediaat per element (tot maximaal 6 elementen per kaak) </t>
  </si>
  <si>
    <t xml:space="preserve">Individuele modellatie (per boven of onder) 
Volledige individueel gemodelleerde prothese volgens specifieke wensen patiënt </t>
  </si>
  <si>
    <t xml:space="preserve">Beslijpen kunststof basis </t>
  </si>
  <si>
    <t xml:space="preserve">Verwerken meegeleverde kiezen per stel </t>
  </si>
  <si>
    <t xml:space="preserve">Opnieuw opstellen </t>
  </si>
  <si>
    <t xml:space="preserve">Groep 1.5 </t>
  </si>
  <si>
    <t xml:space="preserve">Persen/gieten/injecteren en afwerken </t>
  </si>
  <si>
    <t xml:space="preserve">Codes 1540 en 1590 inclusief de verkorte tandboog. Onder een vol cq. verkorte tandboog wordt verstaan: de edentate kaak, ongeacht het aantal opgestelde elementen. </t>
  </si>
  <si>
    <t xml:space="preserve">Afmaken partiële prothese 5 - 13 elementen </t>
  </si>
  <si>
    <t xml:space="preserve">Afmaken volledige prothese </t>
  </si>
  <si>
    <t>Q1551</t>
  </si>
  <si>
    <t>Digitaal afmaken partiële prothese 1 - 4 element(en)</t>
  </si>
  <si>
    <t>Q1552</t>
  </si>
  <si>
    <t>Digitaal afmaken partiële prothese 5 - 13 elementen</t>
  </si>
  <si>
    <t>Q1553</t>
  </si>
  <si>
    <t>Digitaal afmaken volledige prothese</t>
  </si>
  <si>
    <t xml:space="preserve">Groep 1.7 </t>
  </si>
  <si>
    <t xml:space="preserve">Extra handelingen bij persen/afwerken </t>
  </si>
  <si>
    <t xml:space="preserve">Gevlochten draadversterking </t>
  </si>
  <si>
    <t xml:space="preserve">Draadversterking </t>
  </si>
  <si>
    <t xml:space="preserve">Knopanker </t>
  </si>
  <si>
    <t xml:space="preserve">Draad-/steekanker </t>
  </si>
  <si>
    <t xml:space="preserve">Kruisanker </t>
  </si>
  <si>
    <t xml:space="preserve">Roach anker </t>
  </si>
  <si>
    <t xml:space="preserve">Roach anker goud (inclusief Edelmetaal) </t>
  </si>
  <si>
    <t xml:space="preserve">Occlusale steun </t>
  </si>
  <si>
    <t xml:space="preserve">Gaas-/draadversterking (kleiner dan 1/3 palatum) </t>
  </si>
  <si>
    <t xml:space="preserve">Gaasversterking </t>
  </si>
  <si>
    <t xml:space="preserve">Meerkleurig persen </t>
  </si>
  <si>
    <t xml:space="preserve">Trasparant palatum </t>
  </si>
  <si>
    <t xml:space="preserve">Toeslag monomeervrije kunststof (bijv. Luxene) </t>
  </si>
  <si>
    <t xml:space="preserve">Persen/gieten/injecteren niet afwerken </t>
  </si>
  <si>
    <t xml:space="preserve">Afwerken na persen/gieten/injecteren </t>
  </si>
  <si>
    <t xml:space="preserve">Overkappingsruimte in kunststof per element </t>
  </si>
  <si>
    <t xml:space="preserve">Reoccluderen + inslijpen per boven of onder, modellen na persen terugplaatsen </t>
  </si>
  <si>
    <t xml:space="preserve">Reoccluderen + inslijpen partieel, modellen na persen terugplaatsen </t>
  </si>
  <si>
    <t>Q1776</t>
  </si>
  <si>
    <t>Digitaal reoccluderen</t>
  </si>
  <si>
    <t xml:space="preserve">Groep 1.8 </t>
  </si>
  <si>
    <t xml:space="preserve">Reparaties kunststof </t>
  </si>
  <si>
    <t xml:space="preserve">Basistarief is minimum starttarief ter dekking van basishandelingen per prothese zoals: voorbereiding, kunststof aanmaken, polymeriseren, afwerken en polijsten. Dit maximum-tarief wordt per boven- of onderprothese in rekening gebracht. Vervolgens kunnen de codes tot en met 1841 in rekening worden gebracht. </t>
  </si>
  <si>
    <t xml:space="preserve">Herstellen scheur </t>
  </si>
  <si>
    <t xml:space="preserve">Herstellen breuk </t>
  </si>
  <si>
    <t xml:space="preserve">Vastzetten element/anker </t>
  </si>
  <si>
    <t xml:space="preserve">Vernieuwen element/anker </t>
  </si>
  <si>
    <t xml:space="preserve">Uitbreiden element/anker </t>
  </si>
  <si>
    <t xml:space="preserve">Immediaat per element </t>
  </si>
  <si>
    <t xml:space="preserve">Uitbreiding palatum </t>
  </si>
  <si>
    <t xml:space="preserve">Herstellen zadel per sectie </t>
  </si>
  <si>
    <t xml:space="preserve">Prothese reinigen </t>
  </si>
  <si>
    <t xml:space="preserve">A-lijn aanpersen </t>
  </si>
  <si>
    <t xml:space="preserve">Rand aan prothese persen 
Overzetting en rebasing, naast de codes 1850 t/m 1871 kan niet de code 1810 worden gedeclareerd. </t>
  </si>
  <si>
    <t xml:space="preserve">Overzetting 1 -4 element(en) </t>
  </si>
  <si>
    <t xml:space="preserve">Overzetting vol </t>
  </si>
  <si>
    <t xml:space="preserve">Rebasing </t>
  </si>
  <si>
    <t xml:space="preserve">Rebasing met randcorrectie 
Rebasen van prothese welke voorheen opgeslepen front had; tevens van labiele rand voorzien </t>
  </si>
  <si>
    <t xml:space="preserve">Groep 1.9 </t>
  </si>
  <si>
    <t>Diversen, montage</t>
  </si>
  <si>
    <t xml:space="preserve">Miniplastschiene </t>
  </si>
  <si>
    <t xml:space="preserve">Drumschiene </t>
  </si>
  <si>
    <t xml:space="preserve">Gebitsbeschermer </t>
  </si>
  <si>
    <t xml:space="preserve">Repositie/stabilisatie/relaxatie splint 
Splinten (exclusief klammers): in articulator gemodelleerde, warm gepolymeriseerde transparante splint welke na het persen teruggeplaatst wordt in de articulator, ingeslepen wordt en (eventueel op duplicaatmodel) afgewerkt en op hoogglans gepolijst wordt </t>
  </si>
  <si>
    <t xml:space="preserve">Holle klos. Tarief per eenheid van 5 minuten </t>
  </si>
  <si>
    <t xml:space="preserve">Speekselkamer in prothese verwerken </t>
  </si>
  <si>
    <t xml:space="preserve">Montage slot in kunststof </t>
  </si>
  <si>
    <t>Hoofdgroep 2 Orthodontie</t>
  </si>
  <si>
    <t>Groep 2.0</t>
  </si>
  <si>
    <t xml:space="preserve">Vervaardigen van modellen voor regulatie werkzaamheden </t>
  </si>
  <si>
    <t>Werkmodel</t>
  </si>
  <si>
    <t>Werkmodel in occlusie</t>
  </si>
  <si>
    <t>Stonemodel</t>
  </si>
  <si>
    <t>Stonemodellen in occlusie</t>
  </si>
  <si>
    <t>Studiemodel, eenvoudig per stuk (ongemodelleerd)</t>
  </si>
  <si>
    <t>Studiemodel, eenvoudig per stel (ongemodelleerd)</t>
  </si>
  <si>
    <t>Studiemodel, ongezeept per stuk</t>
  </si>
  <si>
    <t>Studiemodel, ongezeept per stuk in occlusie</t>
  </si>
  <si>
    <t>Studiemodel, gezeept per stuk</t>
  </si>
  <si>
    <t>Studiemodel, gezeept per stuk in occlusie</t>
  </si>
  <si>
    <t>Kastmodellen (super toonmodel)</t>
  </si>
  <si>
    <t>Q2014</t>
  </si>
  <si>
    <t>Digitaal model maken</t>
  </si>
  <si>
    <t>Dupliceren per model</t>
  </si>
  <si>
    <t>Q2016</t>
  </si>
  <si>
    <t>Q2017</t>
  </si>
  <si>
    <t>Inzagen band</t>
  </si>
  <si>
    <t>Groep 2.1</t>
  </si>
  <si>
    <t>Set-up en positioners</t>
  </si>
  <si>
    <t>Set-up</t>
  </si>
  <si>
    <t>Q2101a</t>
  </si>
  <si>
    <t>Digitale set-up</t>
  </si>
  <si>
    <t>Q2102b</t>
  </si>
  <si>
    <t>Digitale set-up per element</t>
  </si>
  <si>
    <t>Set-up osteotomie patiënt</t>
  </si>
  <si>
    <t>Aanpassen reeds bestaande set-up</t>
  </si>
  <si>
    <t>Tooth-positioner</t>
  </si>
  <si>
    <t>Seating spring</t>
  </si>
  <si>
    <t>Socket liners</t>
  </si>
  <si>
    <t>Varsity guard</t>
  </si>
  <si>
    <t>Groep 2.2</t>
  </si>
  <si>
    <t>Plaatapparatuur</t>
  </si>
  <si>
    <t>Basisplaat</t>
  </si>
  <si>
    <t>Meerprijzen voor:</t>
  </si>
  <si>
    <t>Dubbelarmig draaddeel</t>
  </si>
  <si>
    <t>Gecompliceerde labiaalboog</t>
  </si>
  <si>
    <t>Labiaalboog met transparante kunsthars</t>
  </si>
  <si>
    <t>Headgear tubes gemonteerd</t>
  </si>
  <si>
    <t>Opbeet</t>
  </si>
  <si>
    <t>Beetverhoging zijdelingse delen</t>
  </si>
  <si>
    <t>Voorbeet schuinvlak in relatie tot onderfront</t>
  </si>
  <si>
    <t>Oral screen</t>
  </si>
  <si>
    <t>Groep 2.3</t>
  </si>
  <si>
    <t>Functionele apparaten</t>
  </si>
  <si>
    <t>Activator standaard (monoblok)</t>
  </si>
  <si>
    <t>Activator standaard met luchtgaten</t>
  </si>
  <si>
    <t>Standaard activator open met overkapt onderfront</t>
  </si>
  <si>
    <t>Teuscher activator</t>
  </si>
  <si>
    <t>Bionator</t>
  </si>
  <si>
    <t>Headgear activator volgens Van Beek</t>
  </si>
  <si>
    <t>Combi activator V.A. EVVA</t>
  </si>
  <si>
    <t>Fränkel activator nr 1 t/m 4</t>
  </si>
  <si>
    <t>Q2313</t>
  </si>
  <si>
    <t>Lehmann activator basis</t>
  </si>
  <si>
    <t>Q2314</t>
  </si>
  <si>
    <t>Lehmann activatorwerking</t>
  </si>
  <si>
    <t>Q2317</t>
  </si>
  <si>
    <t xml:space="preserve">Activator overig </t>
  </si>
  <si>
    <t>Groep 2.5</t>
  </si>
  <si>
    <t>Retainers</t>
  </si>
  <si>
    <t>Q2501</t>
  </si>
  <si>
    <t>C-C retainer</t>
  </si>
  <si>
    <t>Q2502</t>
  </si>
  <si>
    <t>Siliconen fixatiemal (meerprijs)</t>
  </si>
  <si>
    <t>Q2503</t>
  </si>
  <si>
    <t>Dieptrek fixatiemal (meerprijs)</t>
  </si>
  <si>
    <t>Q2504</t>
  </si>
  <si>
    <t>Space retainer inclusief Molaarband</t>
  </si>
  <si>
    <t>Q2505</t>
  </si>
  <si>
    <t>Space maintainer inclusief Molaarband</t>
  </si>
  <si>
    <t>Q2506</t>
  </si>
  <si>
    <t>Invisible retainer / clear overlay</t>
  </si>
  <si>
    <t>Groep 2.6</t>
  </si>
  <si>
    <t>Schroeven</t>
  </si>
  <si>
    <t>Q2601</t>
  </si>
  <si>
    <t>Standaard exp. Schroef</t>
  </si>
  <si>
    <t>Q2602</t>
  </si>
  <si>
    <t>Waaierschroef twee-delig</t>
  </si>
  <si>
    <t>Q2603</t>
  </si>
  <si>
    <t>Microschroef</t>
  </si>
  <si>
    <t>Q2604</t>
  </si>
  <si>
    <t>Q2605</t>
  </si>
  <si>
    <t>Sectorenschroef bk. "Bertoni"</t>
  </si>
  <si>
    <t>Q2606</t>
  </si>
  <si>
    <t>Hellerschroef</t>
  </si>
  <si>
    <t>Q2607</t>
  </si>
  <si>
    <t>Reciprokeschroef</t>
  </si>
  <si>
    <t>Q2608</t>
  </si>
  <si>
    <t>Boogschroef volgens Muller</t>
  </si>
  <si>
    <t>Q2609</t>
  </si>
  <si>
    <t>Ritter/picoloschroef</t>
  </si>
  <si>
    <t>Q2612</t>
  </si>
  <si>
    <t>Sutuur exp.app. Inclusief Hyraxschroef, exclusief Banden</t>
  </si>
  <si>
    <t>Q2613</t>
  </si>
  <si>
    <t>Sutuur exp.app. met kunstharsdelen, exclusief Banden</t>
  </si>
  <si>
    <t>Groep 2.7</t>
  </si>
  <si>
    <t>Diversen</t>
  </si>
  <si>
    <t>Q2701</t>
  </si>
  <si>
    <t>Reparatie basistarief</t>
  </si>
  <si>
    <t>Q2710</t>
  </si>
  <si>
    <t>Herbst appliance</t>
  </si>
  <si>
    <t>Q2711</t>
  </si>
  <si>
    <t>Schisisplaat, passief</t>
  </si>
  <si>
    <t>Q2712</t>
  </si>
  <si>
    <t>Schisiplaat, actief</t>
  </si>
  <si>
    <t>Q2713</t>
  </si>
  <si>
    <t>Spring retainer standaard</t>
  </si>
  <si>
    <t>Q2714</t>
  </si>
  <si>
    <t>Spring retainer inclusief set-up</t>
  </si>
  <si>
    <t>Q2715</t>
  </si>
  <si>
    <t>Relaxatie splint</t>
  </si>
  <si>
    <t>Groep 2.8</t>
  </si>
  <si>
    <t>Vaste apparatuur</t>
  </si>
  <si>
    <t>Q2801</t>
  </si>
  <si>
    <t>Indirect bonding per element</t>
  </si>
  <si>
    <t>Q2802</t>
  </si>
  <si>
    <t>Standaard band (exclusief attachement)</t>
  </si>
  <si>
    <t>Q2803</t>
  </si>
  <si>
    <t>Standaard premolaarband</t>
  </si>
  <si>
    <t>Q2811</t>
  </si>
  <si>
    <t>Quad-helix, exclusief banden</t>
  </si>
  <si>
    <t>Q2812</t>
  </si>
  <si>
    <t>Palatinale bar gesoldeerd</t>
  </si>
  <si>
    <t>Q2813</t>
  </si>
  <si>
    <t>Goshqarian bar exclusief banden</t>
  </si>
  <si>
    <t>Q2814</t>
  </si>
  <si>
    <t>Linguale boog exclusief banden</t>
  </si>
  <si>
    <t>Q2815</t>
  </si>
  <si>
    <t>Lipbumper exclusief banden</t>
  </si>
  <si>
    <t>Q2816</t>
  </si>
  <si>
    <t>Q2817</t>
  </si>
  <si>
    <t>Headgear/face bow</t>
  </si>
  <si>
    <t>Groep 2.9</t>
  </si>
  <si>
    <t>Crozat apparatuur</t>
  </si>
  <si>
    <t>Q2901</t>
  </si>
  <si>
    <t>Basisapparaat voor boven- of onderkaak</t>
  </si>
  <si>
    <t>Q2902</t>
  </si>
  <si>
    <t>Extra draaddeel per stuk</t>
  </si>
  <si>
    <t>Q2903</t>
  </si>
  <si>
    <t>Reparatie draaddeel Crozat</t>
  </si>
  <si>
    <t>Hoofdgroep 3 Framewerkzaamheden</t>
  </si>
  <si>
    <t xml:space="preserve">Groep 3.0 </t>
  </si>
  <si>
    <t>Vervaardigen voor framewerkzaamheden (individuele lepels/beetplaten 1.1)</t>
  </si>
  <si>
    <t>Gipsmodel
Gipsmodel, zijnde geen werkmodel (behalve voor individuele lepel)  Zoals tegenbeet, voorlopig model, voorbeeld model, etc. Gipssoort klasse: 1 of 2</t>
  </si>
  <si>
    <t>Stonemodel 
Stonemodel, werkmodel geschikt om werkstuk op te persen. Gipssoort klasse: 2 of 3</t>
  </si>
  <si>
    <t>Superhard gipsmodel
Superhard gipsmodel. Model waarin tenminste de tandboog is uitgegoten in stompenmateriaal. Gipssoort: klasse 4</t>
  </si>
  <si>
    <t>Duplicaatmodel (uit alginaat of gel)</t>
  </si>
  <si>
    <t>Precisie duplicaatmodel (uit siliconen)</t>
  </si>
  <si>
    <t>Model monteren in enkelvoudige articulator</t>
  </si>
  <si>
    <t>Model monteren in meervoudige articulator</t>
  </si>
  <si>
    <t>Model monteren volgens intra orale registratie</t>
  </si>
  <si>
    <t>Model monteren met behulp van face-bow (meerwerk)</t>
  </si>
  <si>
    <t>Groep 3.2</t>
  </si>
  <si>
    <t>Framewerkzaamheden (alleen metaal)</t>
  </si>
  <si>
    <t>Bovenframe</t>
  </si>
  <si>
    <t>Onderframe</t>
  </si>
  <si>
    <t>Volle plaat</t>
  </si>
  <si>
    <t>Extra handelingen:</t>
  </si>
  <si>
    <t>Backing frontelement</t>
  </si>
  <si>
    <t>Kauwvlak</t>
  </si>
  <si>
    <t>Dummy, massief of met venster voor kunststof</t>
  </si>
  <si>
    <t>Meerprijs ieder anker in combinatie met kronen</t>
  </si>
  <si>
    <t>Groep 3.3</t>
  </si>
  <si>
    <t>Kunststofwerkzaamheden aan frame</t>
  </si>
  <si>
    <t>Q3301</t>
  </si>
  <si>
    <t>Kunststof venster</t>
  </si>
  <si>
    <t>Q3302</t>
  </si>
  <si>
    <t>Kunststof kroon op metaalskelet</t>
  </si>
  <si>
    <t>Q3303</t>
  </si>
  <si>
    <t>Kunststof brugdeel op metaalskelet</t>
  </si>
  <si>
    <t>Groep 3.4</t>
  </si>
  <si>
    <t>Metalen tuber versterking
Een gegoten metalen tuberversterking welke in de kunststof geperst wordt teneinde ter plaatse breuk te voorkomen</t>
  </si>
  <si>
    <t>Gegoten 3/4 anker</t>
  </si>
  <si>
    <t>Groep 3.7</t>
  </si>
  <si>
    <t>Vergulden</t>
  </si>
  <si>
    <t>Q3712</t>
  </si>
  <si>
    <t>Ticoniseren/anodiseren</t>
  </si>
  <si>
    <t>Groep 3.8</t>
  </si>
  <si>
    <t>Reparaties aan frame</t>
  </si>
  <si>
    <t>Soldeerplaats (eerste) exclusief soldeer</t>
  </si>
  <si>
    <t>Soldeerplaats (ieder volgende) exclusief soldeer</t>
  </si>
  <si>
    <t>Extensie aan bestaand frame (eerste)</t>
  </si>
  <si>
    <t>Extensie aan bestaand frame (ieder volgende)</t>
  </si>
  <si>
    <t>Groep 3.9</t>
  </si>
  <si>
    <t>Monteren aan frame</t>
  </si>
  <si>
    <t>Montage slot aan frame</t>
  </si>
  <si>
    <t>Montage stegdeel aan frame</t>
  </si>
  <si>
    <t>3951/3952 Het solderen/inlijmen van een attachment (matrix of patrix) of een stegdeel</t>
  </si>
  <si>
    <t>Hoofdgroep 4 Kroon en/of brugwerkzaamheden</t>
  </si>
  <si>
    <t>Groep 4.0</t>
  </si>
  <si>
    <t xml:space="preserve">Vervaardigen van modellen </t>
  </si>
  <si>
    <t>Q4001</t>
  </si>
  <si>
    <t>Q4002</t>
  </si>
  <si>
    <t>Stonemodel, tegenmodel voor kroon- en brugwerk</t>
  </si>
  <si>
    <t>Q4003</t>
  </si>
  <si>
    <t>Superhard gipsmodel
Superhard gipsmodel. Model waarin tenminste de tandboog is uitgegoten in stompenmeteriaal. Gipssoort: klasse 4</t>
  </si>
  <si>
    <t>Q4004</t>
  </si>
  <si>
    <t>Q4005</t>
  </si>
  <si>
    <t>Q4022</t>
  </si>
  <si>
    <t>Q4023</t>
  </si>
  <si>
    <t>Q4052</t>
  </si>
  <si>
    <t>Q4053</t>
  </si>
  <si>
    <t>Q4054</t>
  </si>
  <si>
    <t>Q4061</t>
  </si>
  <si>
    <t>Q4062</t>
  </si>
  <si>
    <t>Groep 4.1</t>
  </si>
  <si>
    <t>Stompen en speciaal model</t>
  </si>
  <si>
    <t>Q4101</t>
  </si>
  <si>
    <t>Zaagmodel</t>
  </si>
  <si>
    <t>Q4102</t>
  </si>
  <si>
    <t>Stomp</t>
  </si>
  <si>
    <t>Q4103</t>
  </si>
  <si>
    <t>Vuurvaste stomp</t>
  </si>
  <si>
    <t>Q4115</t>
  </si>
  <si>
    <t>Stompen inkerven</t>
  </si>
  <si>
    <t>Q4154</t>
  </si>
  <si>
    <t>Model uit individuele lepel betand</t>
  </si>
  <si>
    <t>Q4162</t>
  </si>
  <si>
    <t>Stomp terugplaatsen in afdruk</t>
  </si>
  <si>
    <t>Q4166</t>
  </si>
  <si>
    <t>Soft-tissue model (inclusief materiaal)</t>
  </si>
  <si>
    <t xml:space="preserve">Groep 4.3 </t>
  </si>
  <si>
    <t>Kroon- en brugwerk – metaalvrij*</t>
  </si>
  <si>
    <t>*exclusief kosten materiaal waarvan de voorziening wordt vervaardigd, (o.a. spaarlegering, edelmetaal), inclusief opbakken.</t>
  </si>
  <si>
    <t>Q4301*</t>
  </si>
  <si>
    <t>Kroon/brugdeel – keramische kap, opgebakken</t>
  </si>
  <si>
    <t>Q4302*</t>
  </si>
  <si>
    <t>Kroon/brugdeel monolitisch (CAD/CAM)</t>
  </si>
  <si>
    <t>Q4311*</t>
  </si>
  <si>
    <t>Inlay/onlay/facing - keramisch, opgebakken</t>
  </si>
  <si>
    <t>Q4312*</t>
  </si>
  <si>
    <t>Inlay/onlay/facing - monolitisch (CAD/CAM)</t>
  </si>
  <si>
    <t>Q4321*</t>
  </si>
  <si>
    <t>Etsbrugdeel - keramisch, opgebakken</t>
  </si>
  <si>
    <t>Q4322*</t>
  </si>
  <si>
    <t>Etsbrugdeel - monolitisch</t>
  </si>
  <si>
    <t>Q4323*</t>
  </si>
  <si>
    <t>Etsbrugvleugel - Keramisch</t>
  </si>
  <si>
    <t>Q4331*</t>
  </si>
  <si>
    <t xml:space="preserve">Tijdelijke, kunsthars kroon/brugdeel </t>
  </si>
  <si>
    <t>Q4332*</t>
  </si>
  <si>
    <t>Paskroon/brug in transparante kunststof (CAD/CAM)</t>
  </si>
  <si>
    <t>Q4341*</t>
  </si>
  <si>
    <t>Kunststof kroon</t>
  </si>
  <si>
    <t>Q4342*</t>
  </si>
  <si>
    <t>Kunststof inlay</t>
  </si>
  <si>
    <t>Q4343*</t>
  </si>
  <si>
    <t>Teleskoopkroon /conuskroon</t>
  </si>
  <si>
    <t>Groep 4.4</t>
  </si>
  <si>
    <t>Kroon- en brugwerk – metaal met porselein*</t>
  </si>
  <si>
    <t>Q4401*</t>
  </si>
  <si>
    <t>Kroon/brugdeel metaal met porselein</t>
  </si>
  <si>
    <t>Q4402*</t>
  </si>
  <si>
    <t>Etsbrugdeel metaal met porselein</t>
  </si>
  <si>
    <t>Q4403*</t>
  </si>
  <si>
    <t xml:space="preserve">Stiftkroon porselein metaal </t>
  </si>
  <si>
    <t>Groep 4.5</t>
  </si>
  <si>
    <t>Kroon- en brugwerk – volledig metaal*</t>
  </si>
  <si>
    <t>Q4501*</t>
  </si>
  <si>
    <t>Kroon geheel metaal</t>
  </si>
  <si>
    <t>Q4502*</t>
  </si>
  <si>
    <t xml:space="preserve">Inlay/onlay geheel metaal </t>
  </si>
  <si>
    <t>Q4503*</t>
  </si>
  <si>
    <t>Q4504*</t>
  </si>
  <si>
    <t>Stiftkroon geheel metaal</t>
  </si>
  <si>
    <t>Q4505*</t>
  </si>
  <si>
    <t>Etsbrugvleugel metaal</t>
  </si>
  <si>
    <t>Groep 4.6</t>
  </si>
  <si>
    <t>Stiftopbouw/wortelkap/opbouw *</t>
  </si>
  <si>
    <t>Q4601*</t>
  </si>
  <si>
    <t>Stiftopbouw direct</t>
  </si>
  <si>
    <t>Q4602*</t>
  </si>
  <si>
    <t>Stiftopbouw metaal</t>
  </si>
  <si>
    <t>Q4603*</t>
  </si>
  <si>
    <t>Stiftopbouw composiet met glasvezel stift</t>
  </si>
  <si>
    <t>Q4605*</t>
  </si>
  <si>
    <t xml:space="preserve">Wortelkap </t>
  </si>
  <si>
    <t>Q4606*</t>
  </si>
  <si>
    <t>Telescoopkap/ conuskap</t>
  </si>
  <si>
    <t>Groep 4.7</t>
  </si>
  <si>
    <t>Deelproduct kroon- en brugwerk</t>
  </si>
  <si>
    <t>Q4701</t>
  </si>
  <si>
    <t>Opbakken porselein op metalen onderstructuur / kap</t>
  </si>
  <si>
    <t>Q4702</t>
  </si>
  <si>
    <t>Opbakken porselein op keramische onderstructuur / kap</t>
  </si>
  <si>
    <t>Q4703</t>
  </si>
  <si>
    <t>Opbouwen composiet op metalen onderstructuur / kap</t>
  </si>
  <si>
    <t>Q4704</t>
  </si>
  <si>
    <t>Opbouwen composiet op keramische onderstructuur / kap</t>
  </si>
  <si>
    <t>Q4705</t>
  </si>
  <si>
    <t>Opbouwen kunsthars (kunststof venster)</t>
  </si>
  <si>
    <t>Q4711</t>
  </si>
  <si>
    <t>Afglanzen/inkleuren monolithisch keramiek</t>
  </si>
  <si>
    <t>Q4712</t>
  </si>
  <si>
    <t>Afglanzen/inkleuren kroon/brugdeel in bisquit</t>
  </si>
  <si>
    <t>Q4721*</t>
  </si>
  <si>
    <t>Onderstructuur metaal (*)</t>
  </si>
  <si>
    <t>Q4722*</t>
  </si>
  <si>
    <t>Onderstructuur metaalvrij (*)</t>
  </si>
  <si>
    <t>Groep 4.8</t>
  </si>
  <si>
    <t>Meerwerk bij kroon- en brugwerk (toeslag)</t>
  </si>
  <si>
    <t>Q4801</t>
  </si>
  <si>
    <t xml:space="preserve">Mal t.b.v. noodkroon/brug (dieptrek) </t>
  </si>
  <si>
    <t>Q4811</t>
  </si>
  <si>
    <t>Afdruk/fixatiekap/slijpkap (metaal)</t>
  </si>
  <si>
    <t>Q4812</t>
  </si>
  <si>
    <t>Afdruk/fixatiekap/slijpkap (kunststof)</t>
  </si>
  <si>
    <t>Q4821</t>
  </si>
  <si>
    <t>Schouderporselein</t>
  </si>
  <si>
    <t>Q4822</t>
  </si>
  <si>
    <t>Tandvlees porselein</t>
  </si>
  <si>
    <t>Q4831</t>
  </si>
  <si>
    <t>Vergulden K/B-deel, per element</t>
  </si>
  <si>
    <t>Q4832</t>
  </si>
  <si>
    <t xml:space="preserve">Glasvezelversterking per element </t>
  </si>
  <si>
    <t>Q4833</t>
  </si>
  <si>
    <t>Plastic Post</t>
  </si>
  <si>
    <t>Q4834</t>
  </si>
  <si>
    <t>Nasteekbare stift</t>
  </si>
  <si>
    <t>Q4841</t>
  </si>
  <si>
    <t>Voorbereiding kroon t.b.v. frame/occl.steun (p.kaak)</t>
  </si>
  <si>
    <t>Q4842</t>
  </si>
  <si>
    <t>Kroon passend maken aan frame</t>
  </si>
  <si>
    <t>Q4843</t>
  </si>
  <si>
    <t>Precisieverankering montage</t>
  </si>
  <si>
    <t>Q4844</t>
  </si>
  <si>
    <t>Montage slot aan kroon/brugdeel/wortelkap</t>
  </si>
  <si>
    <t>Q4851</t>
  </si>
  <si>
    <t>Werkzaamheden aan wortelkap/magneet</t>
  </si>
  <si>
    <t>Q4852</t>
  </si>
  <si>
    <t>Frezen per deel</t>
  </si>
  <si>
    <t>Q4853</t>
  </si>
  <si>
    <t>Freezen van attachment matrix of patrix</t>
  </si>
  <si>
    <t>Q4854</t>
  </si>
  <si>
    <t>Inlay in prothese-element</t>
  </si>
  <si>
    <t>Groep 4.9</t>
  </si>
  <si>
    <t>Reparatie en aanpassingen kroon- en brugwerk</t>
  </si>
  <si>
    <t>Q4901</t>
  </si>
  <si>
    <t>Schoonmaken kroon/brug</t>
  </si>
  <si>
    <t>Q4902</t>
  </si>
  <si>
    <t>Kleurcorrectie</t>
  </si>
  <si>
    <t>Q4903</t>
  </si>
  <si>
    <t>Etsen/silaniseren</t>
  </si>
  <si>
    <t>Q4904</t>
  </si>
  <si>
    <t>Basistarief ten behoeve van reparatie en aanpassingen</t>
  </si>
  <si>
    <t xml:space="preserve">Hoofdgroep 6 Implantaten </t>
  </si>
  <si>
    <t>Groep 6.0</t>
  </si>
  <si>
    <t>Vervaardigen van modellen</t>
  </si>
  <si>
    <t>Superhard gipsmodel</t>
  </si>
  <si>
    <t>Q6005</t>
  </si>
  <si>
    <t>Geprint model</t>
  </si>
  <si>
    <t>Proefopstelling per element</t>
  </si>
  <si>
    <t>Proefwasmodellatie per element (digitaal)</t>
  </si>
  <si>
    <t>Q6061</t>
  </si>
  <si>
    <t>Groep 6.1</t>
  </si>
  <si>
    <t>Voorbereidende werkzaamheden ten behoeve van implantaten</t>
  </si>
  <si>
    <t>Kunstharslepel ten behoeve van implantaat (schoorsteenlepel)</t>
  </si>
  <si>
    <t>Richtstift ten behoeve kunststofplaat per stuk</t>
  </si>
  <si>
    <t>Verschroefbare kunststof lepel met beetwal
Kunststof lepel met beetwal (met daarin gemonteerde implantaat onderdelen) die vastgeschroefd kan worden op implantaten</t>
  </si>
  <si>
    <t>Hulpdelen plaatsen in afdruk, per stuk</t>
  </si>
  <si>
    <t>Q6133</t>
  </si>
  <si>
    <t>Precisie duplicaatmodel</t>
  </si>
  <si>
    <t>Stonemodel uit kunststof implantaat lepel</t>
  </si>
  <si>
    <t>Model monteren in middelwaarde articulator</t>
  </si>
  <si>
    <t>Opst./persen/gieten/inject./afwerken op suprastructuur</t>
  </si>
  <si>
    <t>Groep 6.2</t>
  </si>
  <si>
    <t>Surgical guide/boorplaat</t>
  </si>
  <si>
    <t>Röntgendiagnoseplaat (inclusief kogeltjes)</t>
  </si>
  <si>
    <t>Röntgendiagnoseplaat ten behoeve van CT scan
Als 6201 echter dan voorzien van 8 tot 12 metaalloze lasdraden</t>
  </si>
  <si>
    <t>Groep 6.4</t>
  </si>
  <si>
    <t>Opbouwen, suprastructuren, kronen/bruggen voor implantaten</t>
  </si>
  <si>
    <t>Q6401</t>
  </si>
  <si>
    <t>Confectie implantaat opbouw</t>
  </si>
  <si>
    <t>Confectie opbouw bewerken</t>
  </si>
  <si>
    <t>Q6411*</t>
  </si>
  <si>
    <t>Individueel cad/cam abutment metaal (*)</t>
  </si>
  <si>
    <t>Q6412*</t>
  </si>
  <si>
    <t>Individueel cad/cam abutment metaalvrij (*)</t>
  </si>
  <si>
    <t>Q6413*</t>
  </si>
  <si>
    <t>Individueel cad/cam abutment hybride (*)</t>
  </si>
  <si>
    <t>Q6414</t>
  </si>
  <si>
    <t>Beslijpen cad/cam opbouw</t>
  </si>
  <si>
    <t>Q6421*</t>
  </si>
  <si>
    <t>Implantaatkroon metaal (*)</t>
  </si>
  <si>
    <t>Q6422*</t>
  </si>
  <si>
    <t>Implantaatkroon metaalvrij (*)</t>
  </si>
  <si>
    <t>Q6423*</t>
  </si>
  <si>
    <t xml:space="preserve">Implantaatkroon hybride (*) </t>
  </si>
  <si>
    <t>Q6424*</t>
  </si>
  <si>
    <t>Implantaatbrugdeel metaal (*)</t>
  </si>
  <si>
    <t>Q6425*</t>
  </si>
  <si>
    <t>Implantaatbrugdeel metaalvrij (*)</t>
  </si>
  <si>
    <t>Q6426*</t>
  </si>
  <si>
    <t xml:space="preserve">Implantaatbrugdeel hybride  / interface(*) </t>
  </si>
  <si>
    <t>Individueel kleuren in klinische omgeving</t>
  </si>
  <si>
    <t>Porselein aanbrengen in esthetische zone</t>
  </si>
  <si>
    <t>Implantaat-toeslag (per implantaat)</t>
  </si>
  <si>
    <t>Q6451</t>
  </si>
  <si>
    <t>Ontwerpen van 3D CAD/CAM opbouw</t>
  </si>
  <si>
    <t>Q6452</t>
  </si>
  <si>
    <t>Modelleren van 3D CAD/CAM opbouw</t>
  </si>
  <si>
    <t>Q6453</t>
  </si>
  <si>
    <t>Scannen van 3D CAD/CAM opbouw</t>
  </si>
  <si>
    <t>Q6461*</t>
  </si>
  <si>
    <t>Steg zelf vervaardigen per implantaat, analoog</t>
  </si>
  <si>
    <t>Q6462*</t>
  </si>
  <si>
    <t>Steg zelf vervaardigen voor elk volgend implantaat, analoog</t>
  </si>
  <si>
    <t>Q6467</t>
  </si>
  <si>
    <t xml:space="preserve">Steg zelf vervaardigen per implantaat, CAM </t>
  </si>
  <si>
    <t>Q6468</t>
  </si>
  <si>
    <t>Steg zelf vervaardigen voor elk volgend implantaat, CAM</t>
  </si>
  <si>
    <t>Meerwerk tbv. implantaatwerkstuk:</t>
  </si>
  <si>
    <t>Q6471</t>
  </si>
  <si>
    <t>Opaquen</t>
  </si>
  <si>
    <t>Q6472</t>
  </si>
  <si>
    <t>Slot ten behoeve van plaatsen implantaatkroon</t>
  </si>
  <si>
    <t>Q6473</t>
  </si>
  <si>
    <t>Sterilisatie</t>
  </si>
  <si>
    <t>Q6474</t>
  </si>
  <si>
    <t>Stralen van implantaatopbouw</t>
  </si>
  <si>
    <t>Groep 6.9</t>
  </si>
  <si>
    <t>Solderen en montage</t>
  </si>
  <si>
    <t>Soldeerplaats (volgende) exclusief soldeer</t>
  </si>
  <si>
    <t>Stellen slot met behulp van parallellometer</t>
  </si>
  <si>
    <t>Monteren sloten aan impl. systeem</t>
  </si>
  <si>
    <t xml:space="preserve">Hoofdgroep 8 Diverse werkzaamheden CAD </t>
  </si>
  <si>
    <t>Deze prestaties zijn slechts als deelprestatie te declareren bij digitale vervaardiging, niet in combinatie met het eindproduct</t>
  </si>
  <si>
    <t>Q8001</t>
  </si>
  <si>
    <t>Scannen ten behoeve van CAD</t>
  </si>
  <si>
    <t>Q8010</t>
  </si>
  <si>
    <t>Ontwerp CAD kroon</t>
  </si>
  <si>
    <t>Q8011</t>
  </si>
  <si>
    <t>Ontwerp CAD brugdeel</t>
  </si>
  <si>
    <t>Q8012</t>
  </si>
  <si>
    <t>Ontwerp CAD frame</t>
  </si>
  <si>
    <t>Q8013</t>
  </si>
  <si>
    <t>Ontwerp CAD splint</t>
  </si>
  <si>
    <t>Q8014</t>
  </si>
  <si>
    <t>Ontwerp CAD opstellen per element</t>
  </si>
  <si>
    <t>Q8015</t>
  </si>
  <si>
    <t>Ontwerp CAD abutment</t>
  </si>
  <si>
    <t>Q8016</t>
  </si>
  <si>
    <t>Ontwerp CAD onderstructuur</t>
  </si>
  <si>
    <t>Q8017</t>
  </si>
  <si>
    <t>Ontwerp CAD steg</t>
  </si>
  <si>
    <t>Hoofdgroep 9 Materialen, deze kunnen tegen kostprijs gedeclareerd worden</t>
  </si>
  <si>
    <t>Groep 9.0</t>
  </si>
  <si>
    <t xml:space="preserve">Porselein frontelementen set (zes stuks) </t>
  </si>
  <si>
    <t>Q9006</t>
  </si>
  <si>
    <t>Frontelementen</t>
  </si>
  <si>
    <t>Kostprijs</t>
  </si>
  <si>
    <t>Porseleinen kiezen set (acht stuks)</t>
  </si>
  <si>
    <t>Q9058</t>
  </si>
  <si>
    <t>Kiezen</t>
  </si>
  <si>
    <t>Groep 9.1</t>
  </si>
  <si>
    <t>Porselein frontelement per stuk</t>
  </si>
  <si>
    <t>Q9101</t>
  </si>
  <si>
    <t>Tanden</t>
  </si>
  <si>
    <t>Porseleinen kiezen per stuk</t>
  </si>
  <si>
    <t>Q9010</t>
  </si>
  <si>
    <t>Groep 9.3</t>
  </si>
  <si>
    <t>Kunststof front elementen sets (zes stuks)</t>
  </si>
  <si>
    <t>Kunststof kiezen sets (acht stuks)</t>
  </si>
  <si>
    <t>Groep 9.4</t>
  </si>
  <si>
    <t>Kunststof front elementen per stuk</t>
  </si>
  <si>
    <t>Q9401</t>
  </si>
  <si>
    <t>Kunststof kiezen per stuk</t>
  </si>
  <si>
    <t>Q9451</t>
  </si>
  <si>
    <t>Groep 9.7</t>
  </si>
  <si>
    <t>Metalen, edel/onedel</t>
  </si>
  <si>
    <t>Q9701</t>
  </si>
  <si>
    <t>Onedele legeringen</t>
  </si>
  <si>
    <t>Q9711</t>
  </si>
  <si>
    <t>Edele legeringen Au percentage lager dan 10%</t>
  </si>
  <si>
    <t>Q9721</t>
  </si>
  <si>
    <t>Edele legeringen Au percentages van 10% tot 25%</t>
  </si>
  <si>
    <t>Q9741</t>
  </si>
  <si>
    <t>Edele legeringen Au percentages van 25% tot 50%</t>
  </si>
  <si>
    <t>Q9751</t>
  </si>
  <si>
    <t>Edele legeringen Au percentages van 50% tot 60%</t>
  </si>
  <si>
    <t>Q9760</t>
  </si>
  <si>
    <t>Edele legeringen Au percentages van 60% tot 70%</t>
  </si>
  <si>
    <t>Q9770</t>
  </si>
  <si>
    <t>Edele legeringen Au percentages van 70% tot 80%</t>
  </si>
  <si>
    <t>Q9781</t>
  </si>
  <si>
    <t>Edele legeringen Au percentages boven 80%</t>
  </si>
  <si>
    <t>Groep 9.8</t>
  </si>
  <si>
    <t>CAD/CAM</t>
  </si>
  <si>
    <t>Q9801</t>
  </si>
  <si>
    <t>Materialen ten behoeve van CAD/CAM</t>
  </si>
  <si>
    <t>Groep 9.9</t>
  </si>
  <si>
    <t>Diverse materialen</t>
  </si>
  <si>
    <t>Q9901</t>
  </si>
  <si>
    <t>Uit overleg met ONT komen de volgende punten:</t>
  </si>
  <si>
    <t>Bij de volledige prothese onder en bovenkaak is de intraorale registratie een extra toevoeging. Uitsluitend te declareren indien ook uitgevoerd.</t>
  </si>
  <si>
    <t>Bij de implantaatgedragen prothetiek is de intraorale registratie een extra toevoeging. Uitsluitend te declareren indien ook uitgevoerd.</t>
  </si>
  <si>
    <t>Voor de kosten van de drukknop wordt Straumann als referentie gebruikt. Betreft daadwerkelijk kosten met maximum van.</t>
  </si>
  <si>
    <t>Voor de kosten van de steg wordt Straumann als referentie gebruikt (gefreesde steg op 2 impl incl meegeleverde schroeven met additioneel 21% btw en 20% opslag tbv handeling, service en garantieregelingen).</t>
  </si>
  <si>
    <t>*</t>
  </si>
  <si>
    <t>Voor de kosten van de uitbreiding van de steg wordt Strauman als referentie gebruikt (gefreesde steg op 4 impl incl meegeleverde schroeven - gefreesde steg op 2 impl inl meegeleverde schroeven / 2 met additioneel 21% btw en 20% opslag tbv handeling, service en garantieregelingen).</t>
  </si>
  <si>
    <t>**</t>
  </si>
  <si>
    <t>Afdrukhulpdeel (9959) is al betaald en daarom niet meer declarabel bij implantaatgedragen prothetiek met drukknoppen.</t>
  </si>
  <si>
    <t>Individuele modelatie (1455) is akkoord voor duurzame conventionele en implantologische prothetiek. Voor immediaat protheses en noodprotheses is deze code niet declarabel.</t>
  </si>
  <si>
    <t>Implantaattoeslag (6490) is niet declarabel bij rebasingen en reparaties van implantaatgedragen prothetiek.</t>
  </si>
  <si>
    <t xml:space="preserve">* </t>
  </si>
  <si>
    <t>Steggen zijn vrijgesteld van BTW en niet meer meegerekend, toegevoegd verzendkosten a € 9,90 buiten de opslag 20% voor handeling en service.</t>
  </si>
  <si>
    <t>Steggen zijn vrijgesteld van BTW en niet meer meegerekend, geen verzendkosten.</t>
  </si>
  <si>
    <t>Omvormen volledige onderprothese op 3 of 4 impl / 2 steg (incl. eventuele distale extensies)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</si>
</sst>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 &quot;€&quot;\ * #,##0.00_ ;_ &quot;€&quot;\ * \-#,##0.00_ ;_ &quot;€&quot;\ * &quot;-&quot;??_ ;_ @_ "/>
    <numFmt numFmtId="164" formatCode="_-&quot;€&quot;* #,##0.00_-;_-&quot;€&quot;* #,##0.00\-;_-&quot;€&quot;* &quot;-&quot;??_-;_-@_-"/>
    <numFmt numFmtId="165" formatCode="0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rgb="FF000000"/>
      <name val="Calibri"/>
      <family val="2"/>
      <scheme val="minor"/>
    </font>
    <font>
      <b/>
      <sz val="14"/>
      <color rgb="FF1F497D"/>
      <name val="Calibri (Body)"/>
    </font>
    <font>
      <sz val="14"/>
      <color theme="1"/>
      <name val="Calibri (Body)"/>
    </font>
    <font>
      <b/>
      <sz val="14"/>
      <name val="Calibri (Body)"/>
    </font>
    <font>
      <sz val="14"/>
      <name val="Calibri (Body)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 (Body)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30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6">
    <xf numFmtId="0" fontId="0" fillId="0" borderId="0" xfId="0"/>
    <xf numFmtId="0" fontId="1" fillId="5" borderId="0" xfId="0" applyFont="1" applyFill="1"/>
    <xf numFmtId="2" fontId="1" fillId="2" borderId="1" xfId="0" applyNumberFormat="1" applyFont="1" applyFill="1" applyBorder="1"/>
    <xf numFmtId="0" fontId="1" fillId="2" borderId="1" xfId="0" applyFont="1" applyFill="1" applyBorder="1"/>
    <xf numFmtId="44" fontId="1" fillId="2" borderId="1" xfId="0" applyNumberFormat="1" applyFont="1" applyFill="1" applyBorder="1"/>
    <xf numFmtId="165" fontId="2" fillId="2" borderId="1" xfId="0" applyNumberFormat="1" applyFont="1" applyFill="1" applyBorder="1" applyAlignment="1">
      <alignment wrapText="1"/>
    </xf>
    <xf numFmtId="0" fontId="10" fillId="0" borderId="0" xfId="0" applyFont="1"/>
    <xf numFmtId="0" fontId="12" fillId="0" borderId="0" xfId="0" applyFont="1"/>
    <xf numFmtId="164" fontId="10" fillId="0" borderId="0" xfId="1" applyFont="1"/>
    <xf numFmtId="0" fontId="10" fillId="0" borderId="0" xfId="0" applyFont="1" applyAlignment="1">
      <alignment wrapText="1"/>
    </xf>
    <xf numFmtId="165" fontId="10" fillId="0" borderId="0" xfId="0" applyNumberFormat="1" applyFont="1"/>
    <xf numFmtId="44" fontId="0" fillId="0" borderId="0" xfId="0" applyNumberFormat="1"/>
    <xf numFmtId="44" fontId="0" fillId="3" borderId="1" xfId="0" applyNumberFormat="1" applyFill="1" applyBorder="1"/>
    <xf numFmtId="0" fontId="0" fillId="0" borderId="1" xfId="0" applyBorder="1"/>
    <xf numFmtId="2" fontId="0" fillId="0" borderId="1" xfId="0" applyNumberFormat="1" applyBorder="1"/>
    <xf numFmtId="44" fontId="0" fillId="0" borderId="1" xfId="0" applyNumberFormat="1" applyBorder="1"/>
    <xf numFmtId="44" fontId="0" fillId="5" borderId="1" xfId="0" applyNumberFormat="1" applyFill="1" applyBorder="1"/>
    <xf numFmtId="2" fontId="0" fillId="0" borderId="0" xfId="0" applyNumberFormat="1"/>
    <xf numFmtId="165" fontId="0" fillId="0" borderId="1" xfId="0" applyNumberFormat="1" applyBorder="1"/>
    <xf numFmtId="165" fontId="0" fillId="0" borderId="0" xfId="0" applyNumberFormat="1"/>
    <xf numFmtId="2" fontId="1" fillId="2" borderId="2" xfId="0" applyNumberFormat="1" applyFont="1" applyFill="1" applyBorder="1"/>
    <xf numFmtId="2" fontId="0" fillId="0" borderId="2" xfId="0" applyNumberFormat="1" applyBorder="1"/>
    <xf numFmtId="0" fontId="9" fillId="0" borderId="1" xfId="0" applyFont="1" applyBorder="1" applyAlignment="1">
      <alignment wrapText="1" shrinkToFit="1"/>
    </xf>
    <xf numFmtId="165" fontId="9" fillId="0" borderId="1" xfId="0" applyNumberFormat="1" applyFont="1" applyBorder="1"/>
    <xf numFmtId="164" fontId="9" fillId="0" borderId="1" xfId="1" applyFont="1" applyBorder="1"/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vertical="center"/>
    </xf>
    <xf numFmtId="164" fontId="10" fillId="0" borderId="1" xfId="1" applyFont="1" applyBorder="1"/>
    <xf numFmtId="0" fontId="11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64" fontId="0" fillId="0" borderId="0" xfId="1" applyFont="1"/>
    <xf numFmtId="164" fontId="1" fillId="2" borderId="1" xfId="1" applyFont="1" applyFill="1" applyBorder="1"/>
    <xf numFmtId="164" fontId="0" fillId="0" borderId="1" xfId="1" applyFont="1" applyBorder="1"/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165" fontId="10" fillId="0" borderId="1" xfId="0" applyNumberFormat="1" applyFont="1" applyBorder="1"/>
    <xf numFmtId="0" fontId="1" fillId="0" borderId="0" xfId="0" applyFont="1"/>
    <xf numFmtId="164" fontId="0" fillId="5" borderId="0" xfId="1" applyFont="1" applyFill="1"/>
    <xf numFmtId="0" fontId="0" fillId="0" borderId="4" xfId="0" applyBorder="1"/>
    <xf numFmtId="164" fontId="0" fillId="0" borderId="4" xfId="1" applyFont="1" applyBorder="1"/>
    <xf numFmtId="2" fontId="0" fillId="5" borderId="1" xfId="0" applyNumberFormat="1" applyFill="1" applyBorder="1"/>
    <xf numFmtId="0" fontId="1" fillId="5" borderId="1" xfId="0" applyFont="1" applyFill="1" applyBorder="1"/>
    <xf numFmtId="164" fontId="0" fillId="5" borderId="1" xfId="1" applyFont="1" applyFill="1" applyBorder="1"/>
    <xf numFmtId="0" fontId="8" fillId="0" borderId="1" xfId="0" applyFont="1" applyBorder="1"/>
    <xf numFmtId="0" fontId="1" fillId="5" borderId="6" xfId="0" applyFont="1" applyFill="1" applyBorder="1"/>
    <xf numFmtId="164" fontId="0" fillId="5" borderId="6" xfId="1" applyFont="1" applyFill="1" applyBorder="1"/>
    <xf numFmtId="44" fontId="0" fillId="5" borderId="2" xfId="0" applyNumberFormat="1" applyFill="1" applyBorder="1"/>
    <xf numFmtId="0" fontId="1" fillId="5" borderId="8" xfId="0" applyFont="1" applyFill="1" applyBorder="1"/>
    <xf numFmtId="164" fontId="0" fillId="5" borderId="8" xfId="1" applyFont="1" applyFill="1" applyBorder="1"/>
    <xf numFmtId="44" fontId="0" fillId="5" borderId="9" xfId="0" applyNumberFormat="1" applyFill="1" applyBorder="1"/>
    <xf numFmtId="49" fontId="0" fillId="5" borderId="1" xfId="0" applyNumberFormat="1" applyFill="1" applyBorder="1"/>
    <xf numFmtId="2" fontId="1" fillId="5" borderId="1" xfId="0" applyNumberFormat="1" applyFont="1" applyFill="1" applyBorder="1"/>
    <xf numFmtId="1" fontId="0" fillId="5" borderId="1" xfId="0" applyNumberFormat="1" applyFill="1" applyBorder="1"/>
    <xf numFmtId="0" fontId="1" fillId="5" borderId="5" xfId="0" applyFont="1" applyFill="1" applyBorder="1"/>
    <xf numFmtId="44" fontId="0" fillId="5" borderId="6" xfId="0" applyNumberFormat="1" applyFill="1" applyBorder="1"/>
    <xf numFmtId="2" fontId="0" fillId="7" borderId="2" xfId="0" applyNumberFormat="1" applyFill="1" applyBorder="1"/>
    <xf numFmtId="0" fontId="0" fillId="7" borderId="1" xfId="0" applyFill="1" applyBorder="1"/>
    <xf numFmtId="164" fontId="0" fillId="7" borderId="1" xfId="1" applyFont="1" applyFill="1" applyBorder="1"/>
    <xf numFmtId="165" fontId="0" fillId="7" borderId="1" xfId="0" applyNumberFormat="1" applyFill="1" applyBorder="1"/>
    <xf numFmtId="2" fontId="0" fillId="7" borderId="1" xfId="0" applyNumberFormat="1" applyFill="1" applyBorder="1"/>
    <xf numFmtId="44" fontId="0" fillId="7" borderId="1" xfId="0" applyNumberFormat="1" applyFill="1" applyBorder="1"/>
    <xf numFmtId="164" fontId="12" fillId="8" borderId="1" xfId="1" applyFont="1" applyFill="1" applyBorder="1"/>
    <xf numFmtId="2" fontId="0" fillId="0" borderId="6" xfId="0" applyNumberFormat="1" applyBorder="1"/>
    <xf numFmtId="0" fontId="0" fillId="0" borderId="6" xfId="0" applyBorder="1"/>
    <xf numFmtId="164" fontId="0" fillId="0" borderId="6" xfId="1" applyFont="1" applyFill="1" applyBorder="1"/>
    <xf numFmtId="44" fontId="0" fillId="0" borderId="6" xfId="0" applyNumberFormat="1" applyBorder="1"/>
    <xf numFmtId="44" fontId="0" fillId="3" borderId="4" xfId="0" applyNumberFormat="1" applyFill="1" applyBorder="1"/>
    <xf numFmtId="0" fontId="1" fillId="5" borderId="3" xfId="0" applyFont="1" applyFill="1" applyBorder="1"/>
    <xf numFmtId="164" fontId="0" fillId="5" borderId="3" xfId="1" applyFont="1" applyFill="1" applyBorder="1"/>
    <xf numFmtId="44" fontId="0" fillId="5" borderId="3" xfId="0" applyNumberFormat="1" applyFill="1" applyBorder="1"/>
    <xf numFmtId="2" fontId="0" fillId="0" borderId="5" xfId="0" applyNumberFormat="1" applyBorder="1"/>
    <xf numFmtId="0" fontId="8" fillId="0" borderId="6" xfId="0" applyFont="1" applyBorder="1"/>
    <xf numFmtId="0" fontId="6" fillId="5" borderId="1" xfId="0" applyFont="1" applyFill="1" applyBorder="1"/>
    <xf numFmtId="44" fontId="0" fillId="9" borderId="1" xfId="0" applyNumberFormat="1" applyFill="1" applyBorder="1"/>
    <xf numFmtId="164" fontId="1" fillId="5" borderId="1" xfId="1" applyFont="1" applyFill="1" applyBorder="1"/>
    <xf numFmtId="44" fontId="1" fillId="5" borderId="1" xfId="0" applyNumberFormat="1" applyFont="1" applyFill="1" applyBorder="1"/>
    <xf numFmtId="165" fontId="1" fillId="5" borderId="1" xfId="0" applyNumberFormat="1" applyFont="1" applyFill="1" applyBorder="1"/>
    <xf numFmtId="44" fontId="0" fillId="4" borderId="6" xfId="0" applyNumberFormat="1" applyFill="1" applyBorder="1"/>
    <xf numFmtId="164" fontId="0" fillId="0" borderId="6" xfId="1" applyFont="1" applyBorder="1"/>
    <xf numFmtId="2" fontId="1" fillId="5" borderId="3" xfId="0" applyNumberFormat="1" applyFont="1" applyFill="1" applyBorder="1"/>
    <xf numFmtId="165" fontId="0" fillId="0" borderId="6" xfId="0" applyNumberFormat="1" applyBorder="1"/>
    <xf numFmtId="44" fontId="0" fillId="5" borderId="10" xfId="0" applyNumberFormat="1" applyFill="1" applyBorder="1"/>
    <xf numFmtId="2" fontId="1" fillId="10" borderId="1" xfId="0" applyNumberFormat="1" applyFont="1" applyFill="1" applyBorder="1"/>
    <xf numFmtId="0" fontId="1" fillId="10" borderId="1" xfId="0" applyFont="1" applyFill="1" applyBorder="1"/>
    <xf numFmtId="164" fontId="1" fillId="10" borderId="1" xfId="1" applyFont="1" applyFill="1" applyBorder="1"/>
    <xf numFmtId="44" fontId="1" fillId="10" borderId="1" xfId="0" applyNumberFormat="1" applyFont="1" applyFill="1" applyBorder="1"/>
    <xf numFmtId="0" fontId="7" fillId="10" borderId="1" xfId="0" applyFont="1" applyFill="1" applyBorder="1" applyAlignment="1">
      <alignment vertical="center" wrapText="1"/>
    </xf>
    <xf numFmtId="2" fontId="1" fillId="10" borderId="2" xfId="0" applyNumberFormat="1" applyFont="1" applyFill="1" applyBorder="1"/>
    <xf numFmtId="164" fontId="0" fillId="0" borderId="1" xfId="1" applyFont="1" applyFill="1" applyBorder="1"/>
    <xf numFmtId="49" fontId="12" fillId="0" borderId="0" xfId="0" applyNumberFormat="1" applyFont="1"/>
    <xf numFmtId="49" fontId="10" fillId="0" borderId="0" xfId="0" applyNumberFormat="1" applyFont="1"/>
    <xf numFmtId="0" fontId="0" fillId="5" borderId="1" xfId="0" applyFill="1" applyBorder="1"/>
    <xf numFmtId="0" fontId="0" fillId="2" borderId="1" xfId="0" applyFill="1" applyBorder="1"/>
    <xf numFmtId="0" fontId="13" fillId="0" borderId="0" xfId="0" applyFont="1"/>
    <xf numFmtId="0" fontId="0" fillId="5" borderId="0" xfId="0" applyFill="1"/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/>
    </xf>
    <xf numFmtId="44" fontId="0" fillId="0" borderId="2" xfId="0" applyNumberFormat="1" applyBorder="1"/>
    <xf numFmtId="164" fontId="0" fillId="0" borderId="0" xfId="1" applyFont="1" applyFill="1" applyBorder="1"/>
    <xf numFmtId="164" fontId="1" fillId="5" borderId="3" xfId="1" applyFont="1" applyFill="1" applyBorder="1"/>
    <xf numFmtId="2" fontId="0" fillId="0" borderId="8" xfId="0" applyNumberFormat="1" applyBorder="1"/>
    <xf numFmtId="0" fontId="0" fillId="0" borderId="8" xfId="0" applyBorder="1"/>
    <xf numFmtId="44" fontId="0" fillId="0" borderId="8" xfId="0" applyNumberFormat="1" applyBorder="1"/>
    <xf numFmtId="2" fontId="0" fillId="0" borderId="11" xfId="0" applyNumberFormat="1" applyBorder="1"/>
    <xf numFmtId="0" fontId="0" fillId="0" borderId="11" xfId="0" applyBorder="1"/>
    <xf numFmtId="44" fontId="0" fillId="0" borderId="11" xfId="0" applyNumberFormat="1" applyBorder="1"/>
    <xf numFmtId="0" fontId="6" fillId="0" borderId="6" xfId="0" applyFont="1" applyBorder="1" applyAlignment="1">
      <alignment vertical="center"/>
    </xf>
    <xf numFmtId="0" fontId="6" fillId="0" borderId="6" xfId="0" applyFont="1" applyBorder="1"/>
    <xf numFmtId="0" fontId="0" fillId="0" borderId="2" xfId="0" applyBorder="1"/>
    <xf numFmtId="0" fontId="7" fillId="10" borderId="1" xfId="0" applyFont="1" applyFill="1" applyBorder="1"/>
    <xf numFmtId="164" fontId="12" fillId="12" borderId="1" xfId="1" applyFont="1" applyFill="1" applyBorder="1"/>
    <xf numFmtId="0" fontId="15" fillId="0" borderId="0" xfId="0" applyFont="1"/>
    <xf numFmtId="0" fontId="14" fillId="0" borderId="0" xfId="0" applyFont="1"/>
    <xf numFmtId="44" fontId="14" fillId="0" borderId="1" xfId="0" applyNumberFormat="1" applyFont="1" applyBorder="1"/>
    <xf numFmtId="164" fontId="12" fillId="0" borderId="1" xfId="1" applyFont="1" applyFill="1" applyBorder="1"/>
    <xf numFmtId="165" fontId="16" fillId="7" borderId="1" xfId="0" applyNumberFormat="1" applyFont="1" applyFill="1" applyBorder="1"/>
    <xf numFmtId="2" fontId="16" fillId="7" borderId="1" xfId="0" applyNumberFormat="1" applyFont="1" applyFill="1" applyBorder="1"/>
    <xf numFmtId="0" fontId="16" fillId="7" borderId="1" xfId="0" applyFont="1" applyFill="1" applyBorder="1"/>
    <xf numFmtId="164" fontId="16" fillId="7" borderId="1" xfId="1" applyFont="1" applyFill="1" applyBorder="1"/>
    <xf numFmtId="0" fontId="17" fillId="7" borderId="1" xfId="0" applyFont="1" applyFill="1" applyBorder="1" applyAlignment="1">
      <alignment vertical="center"/>
    </xf>
    <xf numFmtId="165" fontId="0" fillId="5" borderId="0" xfId="0" applyNumberFormat="1" applyFill="1"/>
    <xf numFmtId="0" fontId="0" fillId="7" borderId="1" xfId="0" applyFill="1" applyBorder="1" applyAlignment="1">
      <alignment vertical="center"/>
    </xf>
    <xf numFmtId="165" fontId="0" fillId="5" borderId="1" xfId="0" applyNumberFormat="1" applyFill="1" applyBorder="1"/>
    <xf numFmtId="165" fontId="0" fillId="5" borderId="5" xfId="0" applyNumberFormat="1" applyFill="1" applyBorder="1"/>
    <xf numFmtId="165" fontId="0" fillId="5" borderId="7" xfId="0" applyNumberFormat="1" applyFill="1" applyBorder="1"/>
    <xf numFmtId="165" fontId="0" fillId="0" borderId="5" xfId="0" applyNumberFormat="1" applyBorder="1"/>
    <xf numFmtId="0" fontId="0" fillId="5" borderId="1" xfId="0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7" fillId="5" borderId="0" xfId="0" applyFont="1" applyFill="1" applyAlignment="1">
      <alignment vertical="center"/>
    </xf>
    <xf numFmtId="0" fontId="18" fillId="6" borderId="1" xfId="0" applyFont="1" applyFill="1" applyBorder="1" applyAlignment="1">
      <alignment vertical="center" wrapText="1"/>
    </xf>
    <xf numFmtId="165" fontId="17" fillId="7" borderId="1" xfId="0" applyNumberFormat="1" applyFont="1" applyFill="1" applyBorder="1"/>
    <xf numFmtId="0" fontId="17" fillId="0" borderId="1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9" fillId="7" borderId="1" xfId="0" applyFont="1" applyFill="1" applyBorder="1" applyAlignment="1">
      <alignment vertical="center"/>
    </xf>
    <xf numFmtId="0" fontId="17" fillId="0" borderId="0" xfId="0" applyFont="1"/>
    <xf numFmtId="0" fontId="17" fillId="0" borderId="6" xfId="0" applyFont="1" applyBorder="1"/>
    <xf numFmtId="165" fontId="17" fillId="0" borderId="6" xfId="0" applyNumberFormat="1" applyFont="1" applyBorder="1"/>
    <xf numFmtId="165" fontId="17" fillId="0" borderId="0" xfId="0" applyNumberFormat="1" applyFont="1"/>
    <xf numFmtId="0" fontId="2" fillId="5" borderId="0" xfId="0" applyFont="1" applyFill="1"/>
  </cellXfs>
  <cellStyles count="330">
    <cellStyle name="Gevolgde hyperlink" xfId="61" builtinId="9" hidden="1"/>
    <cellStyle name="Gevolgde hyperlink" xfId="65" builtinId="9" hidden="1"/>
    <cellStyle name="Gevolgde hyperlink" xfId="69" builtinId="9" hidden="1"/>
    <cellStyle name="Gevolgde hyperlink" xfId="73" builtinId="9" hidden="1"/>
    <cellStyle name="Gevolgde hyperlink" xfId="77" builtinId="9" hidden="1"/>
    <cellStyle name="Gevolgde hyperlink" xfId="81" builtinId="9" hidden="1"/>
    <cellStyle name="Gevolgde hyperlink" xfId="85" builtinId="9" hidden="1"/>
    <cellStyle name="Gevolgde hyperlink" xfId="89" builtinId="9" hidden="1"/>
    <cellStyle name="Gevolgde hyperlink" xfId="93" builtinId="9" hidden="1"/>
    <cellStyle name="Gevolgde hyperlink" xfId="97" builtinId="9" hidden="1"/>
    <cellStyle name="Gevolgde hyperlink" xfId="101" builtinId="9" hidden="1"/>
    <cellStyle name="Gevolgde hyperlink" xfId="105" builtinId="9" hidden="1"/>
    <cellStyle name="Gevolgde hyperlink" xfId="109" builtinId="9" hidden="1"/>
    <cellStyle name="Gevolgde hyperlink" xfId="113" builtinId="9" hidden="1"/>
    <cellStyle name="Gevolgde hyperlink" xfId="117" builtinId="9" hidden="1"/>
    <cellStyle name="Gevolgde hyperlink" xfId="121" builtinId="9" hidden="1"/>
    <cellStyle name="Gevolgde hyperlink" xfId="125" builtinId="9" hidden="1"/>
    <cellStyle name="Gevolgde hyperlink" xfId="129" builtinId="9" hidden="1"/>
    <cellStyle name="Gevolgde hyperlink" xfId="133" builtinId="9" hidden="1"/>
    <cellStyle name="Gevolgde hyperlink" xfId="137" builtinId="9" hidden="1"/>
    <cellStyle name="Gevolgde hyperlink" xfId="141" builtinId="9" hidden="1"/>
    <cellStyle name="Gevolgde hyperlink" xfId="145" builtinId="9" hidden="1"/>
    <cellStyle name="Gevolgde hyperlink" xfId="149" builtinId="9" hidden="1"/>
    <cellStyle name="Gevolgde hyperlink" xfId="153" builtinId="9" hidden="1"/>
    <cellStyle name="Gevolgde hyperlink" xfId="157" builtinId="9" hidden="1"/>
    <cellStyle name="Gevolgde hyperlink" xfId="161" builtinId="9" hidden="1"/>
    <cellStyle name="Gevolgde hyperlink" xfId="165" builtinId="9" hidden="1"/>
    <cellStyle name="Gevolgde hyperlink" xfId="169" builtinId="9" hidden="1"/>
    <cellStyle name="Gevolgde hyperlink" xfId="173" builtinId="9" hidden="1"/>
    <cellStyle name="Gevolgde hyperlink" xfId="177" builtinId="9" hidden="1"/>
    <cellStyle name="Gevolgde hyperlink" xfId="181" builtinId="9" hidden="1"/>
    <cellStyle name="Gevolgde hyperlink" xfId="185" builtinId="9" hidden="1"/>
    <cellStyle name="Gevolgde hyperlink" xfId="189" builtinId="9" hidden="1"/>
    <cellStyle name="Gevolgde hyperlink" xfId="193" builtinId="9" hidden="1"/>
    <cellStyle name="Gevolgde hyperlink" xfId="197" builtinId="9" hidden="1"/>
    <cellStyle name="Gevolgde hyperlink" xfId="201" builtinId="9" hidden="1"/>
    <cellStyle name="Gevolgde hyperlink" xfId="205" builtinId="9" hidden="1"/>
    <cellStyle name="Gevolgde hyperlink" xfId="209" builtinId="9" hidden="1"/>
    <cellStyle name="Gevolgde hyperlink" xfId="213" builtinId="9" hidden="1"/>
    <cellStyle name="Gevolgde hyperlink" xfId="217" builtinId="9" hidden="1"/>
    <cellStyle name="Gevolgde hyperlink" xfId="221" builtinId="9" hidden="1"/>
    <cellStyle name="Gevolgde hyperlink" xfId="225" builtinId="9" hidden="1"/>
    <cellStyle name="Gevolgde hyperlink" xfId="229" builtinId="9" hidden="1"/>
    <cellStyle name="Gevolgde hyperlink" xfId="233" builtinId="9" hidden="1"/>
    <cellStyle name="Gevolgde hyperlink" xfId="237" builtinId="9" hidden="1"/>
    <cellStyle name="Gevolgde hyperlink" xfId="241" builtinId="9" hidden="1"/>
    <cellStyle name="Gevolgde hyperlink" xfId="245" builtinId="9" hidden="1"/>
    <cellStyle name="Gevolgde hyperlink" xfId="249" builtinId="9" hidden="1"/>
    <cellStyle name="Gevolgde hyperlink" xfId="253" builtinId="9" hidden="1"/>
    <cellStyle name="Gevolgde hyperlink" xfId="257" builtinId="9" hidden="1"/>
    <cellStyle name="Gevolgde hyperlink" xfId="261" builtinId="9" hidden="1"/>
    <cellStyle name="Gevolgde hyperlink" xfId="265" builtinId="9" hidden="1"/>
    <cellStyle name="Gevolgde hyperlink" xfId="269" builtinId="9" hidden="1"/>
    <cellStyle name="Gevolgde hyperlink" xfId="273" builtinId="9" hidden="1"/>
    <cellStyle name="Gevolgde hyperlink" xfId="277" builtinId="9" hidden="1"/>
    <cellStyle name="Gevolgde hyperlink" xfId="281" builtinId="9" hidden="1"/>
    <cellStyle name="Gevolgde hyperlink" xfId="285" builtinId="9" hidden="1"/>
    <cellStyle name="Gevolgde hyperlink" xfId="289" builtinId="9" hidden="1"/>
    <cellStyle name="Gevolgde hyperlink" xfId="293" builtinId="9" hidden="1"/>
    <cellStyle name="Gevolgde hyperlink" xfId="297" builtinId="9" hidden="1"/>
    <cellStyle name="Gevolgde hyperlink" xfId="301" builtinId="9" hidden="1"/>
    <cellStyle name="Gevolgde hyperlink" xfId="305" builtinId="9" hidden="1"/>
    <cellStyle name="Gevolgde hyperlink" xfId="309" builtinId="9" hidden="1"/>
    <cellStyle name="Gevolgde hyperlink" xfId="313" builtinId="9" hidden="1"/>
    <cellStyle name="Gevolgde hyperlink" xfId="317" builtinId="9" hidden="1"/>
    <cellStyle name="Gevolgde hyperlink" xfId="321" builtinId="9" hidden="1"/>
    <cellStyle name="Gevolgde hyperlink" xfId="325" builtinId="9" hidden="1"/>
    <cellStyle name="Gevolgde hyperlink" xfId="329" builtinId="9" hidden="1"/>
    <cellStyle name="Gevolgde hyperlink" xfId="327" builtinId="9" hidden="1"/>
    <cellStyle name="Gevolgde hyperlink" xfId="323" builtinId="9" hidden="1"/>
    <cellStyle name="Gevolgde hyperlink" xfId="319" builtinId="9" hidden="1"/>
    <cellStyle name="Gevolgde hyperlink" xfId="315" builtinId="9" hidden="1"/>
    <cellStyle name="Gevolgde hyperlink" xfId="311" builtinId="9" hidden="1"/>
    <cellStyle name="Gevolgde hyperlink" xfId="307" builtinId="9" hidden="1"/>
    <cellStyle name="Gevolgde hyperlink" xfId="303" builtinId="9" hidden="1"/>
    <cellStyle name="Gevolgde hyperlink" xfId="299" builtinId="9" hidden="1"/>
    <cellStyle name="Gevolgde hyperlink" xfId="295" builtinId="9" hidden="1"/>
    <cellStyle name="Gevolgde hyperlink" xfId="291" builtinId="9" hidden="1"/>
    <cellStyle name="Gevolgde hyperlink" xfId="287" builtinId="9" hidden="1"/>
    <cellStyle name="Gevolgde hyperlink" xfId="283" builtinId="9" hidden="1"/>
    <cellStyle name="Gevolgde hyperlink" xfId="279" builtinId="9" hidden="1"/>
    <cellStyle name="Gevolgde hyperlink" xfId="275" builtinId="9" hidden="1"/>
    <cellStyle name="Gevolgde hyperlink" xfId="271" builtinId="9" hidden="1"/>
    <cellStyle name="Gevolgde hyperlink" xfId="267" builtinId="9" hidden="1"/>
    <cellStyle name="Gevolgde hyperlink" xfId="263" builtinId="9" hidden="1"/>
    <cellStyle name="Gevolgde hyperlink" xfId="259" builtinId="9" hidden="1"/>
    <cellStyle name="Gevolgde hyperlink" xfId="255" builtinId="9" hidden="1"/>
    <cellStyle name="Gevolgde hyperlink" xfId="251" builtinId="9" hidden="1"/>
    <cellStyle name="Gevolgde hyperlink" xfId="247" builtinId="9" hidden="1"/>
    <cellStyle name="Gevolgde hyperlink" xfId="243" builtinId="9" hidden="1"/>
    <cellStyle name="Gevolgde hyperlink" xfId="239" builtinId="9" hidden="1"/>
    <cellStyle name="Gevolgde hyperlink" xfId="235" builtinId="9" hidden="1"/>
    <cellStyle name="Gevolgde hyperlink" xfId="231" builtinId="9" hidden="1"/>
    <cellStyle name="Gevolgde hyperlink" xfId="227" builtinId="9" hidden="1"/>
    <cellStyle name="Gevolgde hyperlink" xfId="223" builtinId="9" hidden="1"/>
    <cellStyle name="Gevolgde hyperlink" xfId="219" builtinId="9" hidden="1"/>
    <cellStyle name="Gevolgde hyperlink" xfId="215" builtinId="9" hidden="1"/>
    <cellStyle name="Gevolgde hyperlink" xfId="211" builtinId="9" hidden="1"/>
    <cellStyle name="Gevolgde hyperlink" xfId="207" builtinId="9" hidden="1"/>
    <cellStyle name="Gevolgde hyperlink" xfId="203" builtinId="9" hidden="1"/>
    <cellStyle name="Gevolgde hyperlink" xfId="199" builtinId="9" hidden="1"/>
    <cellStyle name="Gevolgde hyperlink" xfId="195" builtinId="9" hidden="1"/>
    <cellStyle name="Gevolgde hyperlink" xfId="191" builtinId="9" hidden="1"/>
    <cellStyle name="Gevolgde hyperlink" xfId="187" builtinId="9" hidden="1"/>
    <cellStyle name="Gevolgde hyperlink" xfId="183" builtinId="9" hidden="1"/>
    <cellStyle name="Gevolgde hyperlink" xfId="179" builtinId="9" hidden="1"/>
    <cellStyle name="Gevolgde hyperlink" xfId="175" builtinId="9" hidden="1"/>
    <cellStyle name="Gevolgde hyperlink" xfId="171" builtinId="9" hidden="1"/>
    <cellStyle name="Gevolgde hyperlink" xfId="167" builtinId="9" hidden="1"/>
    <cellStyle name="Gevolgde hyperlink" xfId="163" builtinId="9" hidden="1"/>
    <cellStyle name="Gevolgde hyperlink" xfId="159" builtinId="9" hidden="1"/>
    <cellStyle name="Gevolgde hyperlink" xfId="155" builtinId="9" hidden="1"/>
    <cellStyle name="Gevolgde hyperlink" xfId="151" builtinId="9" hidden="1"/>
    <cellStyle name="Gevolgde hyperlink" xfId="147" builtinId="9" hidden="1"/>
    <cellStyle name="Gevolgde hyperlink" xfId="143" builtinId="9" hidden="1"/>
    <cellStyle name="Gevolgde hyperlink" xfId="139" builtinId="9" hidden="1"/>
    <cellStyle name="Gevolgde hyperlink" xfId="135" builtinId="9" hidden="1"/>
    <cellStyle name="Gevolgde hyperlink" xfId="131" builtinId="9" hidden="1"/>
    <cellStyle name="Gevolgde hyperlink" xfId="127" builtinId="9" hidden="1"/>
    <cellStyle name="Gevolgde hyperlink" xfId="123" builtinId="9" hidden="1"/>
    <cellStyle name="Gevolgde hyperlink" xfId="119" builtinId="9" hidden="1"/>
    <cellStyle name="Gevolgde hyperlink" xfId="115" builtinId="9" hidden="1"/>
    <cellStyle name="Gevolgde hyperlink" xfId="111" builtinId="9" hidden="1"/>
    <cellStyle name="Gevolgde hyperlink" xfId="107" builtinId="9" hidden="1"/>
    <cellStyle name="Gevolgde hyperlink" xfId="103" builtinId="9" hidden="1"/>
    <cellStyle name="Gevolgde hyperlink" xfId="99" builtinId="9" hidden="1"/>
    <cellStyle name="Gevolgde hyperlink" xfId="95" builtinId="9" hidden="1"/>
    <cellStyle name="Gevolgde hyperlink" xfId="91" builtinId="9" hidden="1"/>
    <cellStyle name="Gevolgde hyperlink" xfId="87" builtinId="9" hidden="1"/>
    <cellStyle name="Gevolgde hyperlink" xfId="83" builtinId="9" hidden="1"/>
    <cellStyle name="Gevolgde hyperlink" xfId="79" builtinId="9" hidden="1"/>
    <cellStyle name="Gevolgde hyperlink" xfId="75" builtinId="9" hidden="1"/>
    <cellStyle name="Gevolgde hyperlink" xfId="71" builtinId="9" hidden="1"/>
    <cellStyle name="Gevolgde hyperlink" xfId="67" builtinId="9" hidden="1"/>
    <cellStyle name="Gevolgde hyperlink" xfId="63" builtinId="9" hidden="1"/>
    <cellStyle name="Gevolgde hyperlink" xfId="59" builtinId="9" hidden="1"/>
    <cellStyle name="Gevolgde hyperlink" xfId="21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7" builtinId="9" hidden="1"/>
    <cellStyle name="Gevolgde hyperlink" xfId="55" builtinId="9" hidden="1"/>
    <cellStyle name="Gevolgde hyperlink" xfId="47" builtinId="9" hidden="1"/>
    <cellStyle name="Gevolgde hyperlink" xfId="39" builtinId="9" hidden="1"/>
    <cellStyle name="Gevolgde hyperlink" xfId="31" builtinId="9" hidden="1"/>
    <cellStyle name="Gevolgde hyperlink" xfId="23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5" builtinId="9" hidden="1"/>
    <cellStyle name="Gevolgde hyperlink" xfId="9" builtinId="9" hidden="1"/>
    <cellStyle name="Gevolgde hyperlink" xfId="7" builtinId="9" hidden="1"/>
    <cellStyle name="Gevolgde hyperlink" xfId="3" builtinId="9" hidden="1"/>
    <cellStyle name="Hyperlink" xfId="130" builtinId="8" hidden="1"/>
    <cellStyle name="Hyperlink" xfId="134" builtinId="8" hidden="1"/>
    <cellStyle name="Hyperlink" xfId="136" builtinId="8" hidden="1"/>
    <cellStyle name="Hyperlink" xfId="138" builtinId="8" hidden="1"/>
    <cellStyle name="Hyperlink" xfId="142" builtinId="8" hidden="1"/>
    <cellStyle name="Hyperlink" xfId="144" builtinId="8" hidden="1"/>
    <cellStyle name="Hyperlink" xfId="146" builtinId="8" hidden="1"/>
    <cellStyle name="Hyperlink" xfId="150" builtinId="8" hidden="1"/>
    <cellStyle name="Hyperlink" xfId="152" builtinId="8" hidden="1"/>
    <cellStyle name="Hyperlink" xfId="154" builtinId="8" hidden="1"/>
    <cellStyle name="Hyperlink" xfId="158" builtinId="8" hidden="1"/>
    <cellStyle name="Hyperlink" xfId="160" builtinId="8" hidden="1"/>
    <cellStyle name="Hyperlink" xfId="162" builtinId="8" hidden="1"/>
    <cellStyle name="Hyperlink" xfId="166" builtinId="8" hidden="1"/>
    <cellStyle name="Hyperlink" xfId="168" builtinId="8" hidden="1"/>
    <cellStyle name="Hyperlink" xfId="170" builtinId="8" hidden="1"/>
    <cellStyle name="Hyperlink" xfId="174" builtinId="8" hidden="1"/>
    <cellStyle name="Hyperlink" xfId="176" builtinId="8" hidden="1"/>
    <cellStyle name="Hyperlink" xfId="178" builtinId="8" hidden="1"/>
    <cellStyle name="Hyperlink" xfId="182" builtinId="8" hidden="1"/>
    <cellStyle name="Hyperlink" xfId="184" builtinId="8" hidden="1"/>
    <cellStyle name="Hyperlink" xfId="186" builtinId="8" hidden="1"/>
    <cellStyle name="Hyperlink" xfId="190" builtinId="8" hidden="1"/>
    <cellStyle name="Hyperlink" xfId="192" builtinId="8" hidden="1"/>
    <cellStyle name="Hyperlink" xfId="194" builtinId="8" hidden="1"/>
    <cellStyle name="Hyperlink" xfId="198" builtinId="8" hidden="1"/>
    <cellStyle name="Hyperlink" xfId="200" builtinId="8" hidden="1"/>
    <cellStyle name="Hyperlink" xfId="202" builtinId="8" hidden="1"/>
    <cellStyle name="Hyperlink" xfId="206" builtinId="8" hidden="1"/>
    <cellStyle name="Hyperlink" xfId="208" builtinId="8" hidden="1"/>
    <cellStyle name="Hyperlink" xfId="210" builtinId="8" hidden="1"/>
    <cellStyle name="Hyperlink" xfId="214" builtinId="8" hidden="1"/>
    <cellStyle name="Hyperlink" xfId="216" builtinId="8" hidden="1"/>
    <cellStyle name="Hyperlink" xfId="218" builtinId="8" hidden="1"/>
    <cellStyle name="Hyperlink" xfId="222" builtinId="8" hidden="1"/>
    <cellStyle name="Hyperlink" xfId="224" builtinId="8" hidden="1"/>
    <cellStyle name="Hyperlink" xfId="226" builtinId="8" hidden="1"/>
    <cellStyle name="Hyperlink" xfId="230" builtinId="8" hidden="1"/>
    <cellStyle name="Hyperlink" xfId="232" builtinId="8" hidden="1"/>
    <cellStyle name="Hyperlink" xfId="234" builtinId="8" hidden="1"/>
    <cellStyle name="Hyperlink" xfId="238" builtinId="8" hidden="1"/>
    <cellStyle name="Hyperlink" xfId="240" builtinId="8" hidden="1"/>
    <cellStyle name="Hyperlink" xfId="242" builtinId="8" hidden="1"/>
    <cellStyle name="Hyperlink" xfId="246" builtinId="8" hidden="1"/>
    <cellStyle name="Hyperlink" xfId="248" builtinId="8" hidden="1"/>
    <cellStyle name="Hyperlink" xfId="250" builtinId="8" hidden="1"/>
    <cellStyle name="Hyperlink" xfId="254" builtinId="8" hidden="1"/>
    <cellStyle name="Hyperlink" xfId="256" builtinId="8" hidden="1"/>
    <cellStyle name="Hyperlink" xfId="258" builtinId="8" hidden="1"/>
    <cellStyle name="Hyperlink" xfId="262" builtinId="8" hidden="1"/>
    <cellStyle name="Hyperlink" xfId="264" builtinId="8" hidden="1"/>
    <cellStyle name="Hyperlink" xfId="266" builtinId="8" hidden="1"/>
    <cellStyle name="Hyperlink" xfId="270" builtinId="8" hidden="1"/>
    <cellStyle name="Hyperlink" xfId="272" builtinId="8" hidden="1"/>
    <cellStyle name="Hyperlink" xfId="274" builtinId="8" hidden="1"/>
    <cellStyle name="Hyperlink" xfId="278" builtinId="8" hidden="1"/>
    <cellStyle name="Hyperlink" xfId="280" builtinId="8" hidden="1"/>
    <cellStyle name="Hyperlink" xfId="282" builtinId="8" hidden="1"/>
    <cellStyle name="Hyperlink" xfId="286" builtinId="8" hidden="1"/>
    <cellStyle name="Hyperlink" xfId="288" builtinId="8" hidden="1"/>
    <cellStyle name="Hyperlink" xfId="290" builtinId="8" hidden="1"/>
    <cellStyle name="Hyperlink" xfId="294" builtinId="8" hidden="1"/>
    <cellStyle name="Hyperlink" xfId="296" builtinId="8" hidden="1"/>
    <cellStyle name="Hyperlink" xfId="298" builtinId="8" hidden="1"/>
    <cellStyle name="Hyperlink" xfId="302" builtinId="8" hidden="1"/>
    <cellStyle name="Hyperlink" xfId="304" builtinId="8" hidden="1"/>
    <cellStyle name="Hyperlink" xfId="306" builtinId="8" hidden="1"/>
    <cellStyle name="Hyperlink" xfId="310" builtinId="8" hidden="1"/>
    <cellStyle name="Hyperlink" xfId="312" builtinId="8" hidden="1"/>
    <cellStyle name="Hyperlink" xfId="314" builtinId="8" hidden="1"/>
    <cellStyle name="Hyperlink" xfId="318" builtinId="8" hidden="1"/>
    <cellStyle name="Hyperlink" xfId="320" builtinId="8" hidden="1"/>
    <cellStyle name="Hyperlink" xfId="322" builtinId="8" hidden="1"/>
    <cellStyle name="Hyperlink" xfId="326" builtinId="8" hidden="1"/>
    <cellStyle name="Hyperlink" xfId="328" builtinId="8" hidden="1"/>
    <cellStyle name="Hyperlink" xfId="324" builtinId="8" hidden="1"/>
    <cellStyle name="Hyperlink" xfId="316" builtinId="8" hidden="1"/>
    <cellStyle name="Hyperlink" xfId="308" builtinId="8" hidden="1"/>
    <cellStyle name="Hyperlink" xfId="300" builtinId="8" hidden="1"/>
    <cellStyle name="Hyperlink" xfId="292" builtinId="8" hidden="1"/>
    <cellStyle name="Hyperlink" xfId="284" builtinId="8" hidden="1"/>
    <cellStyle name="Hyperlink" xfId="276" builtinId="8" hidden="1"/>
    <cellStyle name="Hyperlink" xfId="268" builtinId="8" hidden="1"/>
    <cellStyle name="Hyperlink" xfId="260" builtinId="8" hidden="1"/>
    <cellStyle name="Hyperlink" xfId="252" builtinId="8" hidden="1"/>
    <cellStyle name="Hyperlink" xfId="244" builtinId="8" hidden="1"/>
    <cellStyle name="Hyperlink" xfId="236" builtinId="8" hidden="1"/>
    <cellStyle name="Hyperlink" xfId="228" builtinId="8" hidden="1"/>
    <cellStyle name="Hyperlink" xfId="220" builtinId="8" hidden="1"/>
    <cellStyle name="Hyperlink" xfId="212" builtinId="8" hidden="1"/>
    <cellStyle name="Hyperlink" xfId="204" builtinId="8" hidden="1"/>
    <cellStyle name="Hyperlink" xfId="196" builtinId="8" hidden="1"/>
    <cellStyle name="Hyperlink" xfId="188" builtinId="8" hidden="1"/>
    <cellStyle name="Hyperlink" xfId="180" builtinId="8" hidden="1"/>
    <cellStyle name="Hyperlink" xfId="172" builtinId="8" hidden="1"/>
    <cellStyle name="Hyperlink" xfId="164" builtinId="8" hidden="1"/>
    <cellStyle name="Hyperlink" xfId="156" builtinId="8" hidden="1"/>
    <cellStyle name="Hyperlink" xfId="148" builtinId="8" hidden="1"/>
    <cellStyle name="Hyperlink" xfId="140" builtinId="8" hidden="1"/>
    <cellStyle name="Hyperlink" xfId="132" builtinId="8" hidden="1"/>
    <cellStyle name="Hyperlink" xfId="56" builtinId="8" hidden="1"/>
    <cellStyle name="Hyperlink" xfId="58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6" builtinId="8" hidden="1"/>
    <cellStyle name="Hyperlink" xfId="128" builtinId="8" hidden="1"/>
    <cellStyle name="Hyperlink" xfId="124" builtinId="8" hidden="1"/>
    <cellStyle name="Hyperlink" xfId="108" builtinId="8" hidden="1"/>
    <cellStyle name="Hyperlink" xfId="92" builtinId="8" hidden="1"/>
    <cellStyle name="Hyperlink" xfId="76" builtinId="8" hidden="1"/>
    <cellStyle name="Hyperlink" xfId="60" builtinId="8" hidden="1"/>
    <cellStyle name="Hyperlink" xfId="26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28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8" builtinId="8" hidden="1"/>
    <cellStyle name="Hyperlink" xfId="10" builtinId="8" hidden="1"/>
    <cellStyle name="Hyperlink" xfId="12" builtinId="8" hidden="1"/>
    <cellStyle name="Hyperlink" xfId="4" builtinId="8" hidden="1"/>
    <cellStyle name="Hyperlink" xfId="6" builtinId="8" hidden="1"/>
    <cellStyle name="Hyperlink" xfId="2" builtinId="8" hidden="1"/>
    <cellStyle name="Standaard" xfId="0" builtinId="0"/>
    <cellStyle name="Valuta" xfId="1" builtinId="4"/>
  </cellStyles>
  <dxfs count="0"/>
  <tableStyles count="1" defaultTableStyle="TableStyleMedium9" defaultPivotStyle="PivotStyleLight16">
    <tableStyle name="Invisible" pivot="0" table="0" count="0" xr9:uid="{4B597D88-AA2D-4ACC-8CBD-12A4905B5D80}"/>
  </tableStyles>
  <colors>
    <mruColors>
      <color rgb="FFBFE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view="pageBreakPreview" zoomScale="60" zoomScaleNormal="75" zoomScalePageLayoutView="75" workbookViewId="0">
      <selection activeCell="B88" sqref="B88"/>
    </sheetView>
  </sheetViews>
  <sheetFormatPr defaultColWidth="10.77734375" defaultRowHeight="17.399999999999999"/>
  <cols>
    <col min="1" max="1" width="11.44140625" style="10" bestFit="1" customWidth="1"/>
    <col min="2" max="2" width="120.21875" style="9" customWidth="1"/>
    <col min="3" max="3" width="17.21875" style="8" bestFit="1" customWidth="1"/>
    <col min="4" max="16384" width="10.77734375" style="6"/>
  </cols>
  <sheetData>
    <row r="1" spans="1:4">
      <c r="A1" s="23" t="s">
        <v>0</v>
      </c>
      <c r="B1" s="22" t="s">
        <v>1</v>
      </c>
      <c r="C1" s="24" t="s">
        <v>2</v>
      </c>
    </row>
    <row r="2" spans="1:4">
      <c r="A2" s="26" t="s">
        <v>7</v>
      </c>
      <c r="B2" s="25" t="s">
        <v>8</v>
      </c>
      <c r="C2" s="64">
        <f>VLOOKUP('OVERZICHT NZA TECHNIEK'!A2,'NZA beschikking'!A:C,3,0)</f>
        <v>4.3</v>
      </c>
      <c r="D2" s="7"/>
    </row>
    <row r="3" spans="1:4">
      <c r="A3" s="26" t="s">
        <v>9</v>
      </c>
      <c r="B3" s="25" t="s">
        <v>10</v>
      </c>
      <c r="C3" s="64">
        <f>VLOOKUP('OVERZICHT NZA TECHNIEK'!A3,'NZA beschikking'!A:C,3,0)</f>
        <v>8.11</v>
      </c>
      <c r="D3" s="7"/>
    </row>
    <row r="4" spans="1:4">
      <c r="A4" s="26" t="s">
        <v>418</v>
      </c>
      <c r="B4" s="25" t="s">
        <v>11</v>
      </c>
      <c r="C4" s="64">
        <f>VLOOKUP('OVERZICHT NZA TECHNIEK'!A4,'NZA beschikking'!A:C,3,0)</f>
        <v>3.12</v>
      </c>
      <c r="D4" s="7"/>
    </row>
    <row r="5" spans="1:4" ht="34.799999999999997">
      <c r="A5" s="26" t="s">
        <v>19</v>
      </c>
      <c r="B5" s="25" t="s">
        <v>20</v>
      </c>
      <c r="C5" s="64">
        <f>VLOOKUP('OVERZICHT NZA TECHNIEK'!A5,'NZA beschikking'!A:C,3,0)</f>
        <v>8.7899999999999991</v>
      </c>
      <c r="D5" s="7"/>
    </row>
    <row r="6" spans="1:4">
      <c r="A6" s="26" t="s">
        <v>21</v>
      </c>
      <c r="B6" s="25" t="s">
        <v>22</v>
      </c>
      <c r="C6" s="64">
        <f>VLOOKUP('OVERZICHT NZA TECHNIEK'!A6,'NZA beschikking'!A:C,3,0)</f>
        <v>11.25</v>
      </c>
      <c r="D6" s="7"/>
    </row>
    <row r="7" spans="1:4" ht="34.799999999999997">
      <c r="A7" s="26" t="s">
        <v>23</v>
      </c>
      <c r="B7" s="25" t="s">
        <v>24</v>
      </c>
      <c r="C7" s="64">
        <f>VLOOKUP('OVERZICHT NZA TECHNIEK'!A7,'NZA beschikking'!A:C,3,0)</f>
        <v>15.01</v>
      </c>
      <c r="D7" s="7"/>
    </row>
    <row r="8" spans="1:4">
      <c r="A8" s="26" t="s">
        <v>25</v>
      </c>
      <c r="B8" s="25" t="s">
        <v>433</v>
      </c>
      <c r="C8" s="64">
        <f>VLOOKUP('OVERZICHT NZA TECHNIEK'!A8,'NZA beschikking'!A:C,3,0)</f>
        <v>36.880000000000003</v>
      </c>
      <c r="D8" s="115"/>
    </row>
    <row r="9" spans="1:4">
      <c r="A9" s="26" t="s">
        <v>26</v>
      </c>
      <c r="B9" s="25" t="s">
        <v>434</v>
      </c>
      <c r="C9" s="64">
        <f>VLOOKUP('OVERZICHT NZA TECHNIEK'!A9,'NZA beschikking'!A:C,3,0)</f>
        <v>36.880000000000003</v>
      </c>
      <c r="D9" s="115"/>
    </row>
    <row r="10" spans="1:4">
      <c r="A10" s="26" t="s">
        <v>27</v>
      </c>
      <c r="B10" s="25" t="s">
        <v>28</v>
      </c>
      <c r="C10" s="64">
        <f>VLOOKUP('OVERZICHT NZA TECHNIEK'!A10,'NZA beschikking'!A:C,3,0)</f>
        <v>25.86</v>
      </c>
      <c r="D10" s="7"/>
    </row>
    <row r="11" spans="1:4">
      <c r="A11" s="26" t="s">
        <v>29</v>
      </c>
      <c r="B11" s="25" t="s">
        <v>30</v>
      </c>
      <c r="C11" s="64">
        <f>VLOOKUP('OVERZICHT NZA TECHNIEK'!A11,'NZA beschikking'!A:C,3,0)</f>
        <v>45.69</v>
      </c>
      <c r="D11" s="7"/>
    </row>
    <row r="12" spans="1:4">
      <c r="A12" s="26" t="s">
        <v>31</v>
      </c>
      <c r="B12" s="25" t="s">
        <v>32</v>
      </c>
      <c r="C12" s="64">
        <f>VLOOKUP('OVERZICHT NZA TECHNIEK'!A12,'NZA beschikking'!A:C,3,0)</f>
        <v>16.05</v>
      </c>
      <c r="D12" s="7"/>
    </row>
    <row r="13" spans="1:4" ht="34.799999999999997">
      <c r="A13" s="26" t="s">
        <v>33</v>
      </c>
      <c r="B13" s="25" t="s">
        <v>34</v>
      </c>
      <c r="C13" s="64">
        <f>VLOOKUP('OVERZICHT NZA TECHNIEK'!A13,'NZA beschikking'!A:C,3,0)</f>
        <v>22.41</v>
      </c>
      <c r="D13" s="7"/>
    </row>
    <row r="14" spans="1:4" ht="34.799999999999997">
      <c r="A14" s="26" t="s">
        <v>35</v>
      </c>
      <c r="B14" s="25" t="s">
        <v>36</v>
      </c>
      <c r="C14" s="64">
        <f>VLOOKUP('OVERZICHT NZA TECHNIEK'!A14,'NZA beschikking'!A:C,3,0)</f>
        <v>29.96</v>
      </c>
      <c r="D14" s="7"/>
    </row>
    <row r="15" spans="1:4">
      <c r="A15" s="26" t="s">
        <v>37</v>
      </c>
      <c r="B15" s="25" t="s">
        <v>38</v>
      </c>
      <c r="C15" s="64">
        <f>VLOOKUP('OVERZICHT NZA TECHNIEK'!A15,'NZA beschikking'!A:C,3,0)</f>
        <v>38.19</v>
      </c>
      <c r="D15" s="7"/>
    </row>
    <row r="16" spans="1:4" ht="34.799999999999997">
      <c r="A16" s="26" t="s">
        <v>41</v>
      </c>
      <c r="B16" s="25" t="s">
        <v>42</v>
      </c>
      <c r="C16" s="64">
        <f>VLOOKUP('OVERZICHT NZA TECHNIEK'!A16,'NZA beschikking'!A:C,3,0)</f>
        <v>35.92</v>
      </c>
      <c r="D16" s="7"/>
    </row>
    <row r="17" spans="1:4" ht="34.799999999999997">
      <c r="A17" s="26" t="s">
        <v>43</v>
      </c>
      <c r="B17" s="25" t="s">
        <v>44</v>
      </c>
      <c r="C17" s="64">
        <f>VLOOKUP('OVERZICHT NZA TECHNIEK'!A17,'NZA beschikking'!A:C,3,0)</f>
        <v>46.63</v>
      </c>
      <c r="D17" s="7"/>
    </row>
    <row r="18" spans="1:4">
      <c r="A18" s="26" t="s">
        <v>45</v>
      </c>
      <c r="B18" s="25" t="s">
        <v>46</v>
      </c>
      <c r="C18" s="64">
        <f>VLOOKUP('OVERZICHT NZA TECHNIEK'!A18,'NZA beschikking'!A:C,3,0)</f>
        <v>50.57</v>
      </c>
      <c r="D18" s="7"/>
    </row>
    <row r="19" spans="1:4">
      <c r="A19" s="26" t="s">
        <v>49</v>
      </c>
      <c r="B19" s="25" t="s">
        <v>50</v>
      </c>
      <c r="C19" s="64">
        <f>VLOOKUP('OVERZICHT NZA TECHNIEK'!A19,'NZA beschikking'!A:C,3,0)</f>
        <v>52.72</v>
      </c>
      <c r="D19" s="7"/>
    </row>
    <row r="20" spans="1:4">
      <c r="A20" s="26" t="s">
        <v>53</v>
      </c>
      <c r="B20" s="25" t="s">
        <v>54</v>
      </c>
      <c r="C20" s="64">
        <f>VLOOKUP('OVERZICHT NZA TECHNIEK'!A20,'NZA beschikking'!A:C,3,0)</f>
        <v>13.9</v>
      </c>
      <c r="D20" s="7"/>
    </row>
    <row r="21" spans="1:4">
      <c r="A21" s="26" t="s">
        <v>55</v>
      </c>
      <c r="B21" s="25" t="s">
        <v>56</v>
      </c>
      <c r="C21" s="64">
        <f>VLOOKUP('OVERZICHT NZA TECHNIEK'!A21,'NZA beschikking'!A:C,3,0)</f>
        <v>18.75</v>
      </c>
      <c r="D21" s="7"/>
    </row>
    <row r="22" spans="1:4">
      <c r="A22" s="26" t="s">
        <v>57</v>
      </c>
      <c r="B22" s="25" t="s">
        <v>58</v>
      </c>
      <c r="C22" s="64">
        <f>VLOOKUP('OVERZICHT NZA TECHNIEK'!A22,'NZA beschikking'!A:C,3,0)</f>
        <v>45.65</v>
      </c>
      <c r="D22" s="7"/>
    </row>
    <row r="23" spans="1:4">
      <c r="A23" s="26" t="s">
        <v>59</v>
      </c>
      <c r="B23" s="25" t="s">
        <v>60</v>
      </c>
      <c r="C23" s="64">
        <f>VLOOKUP('OVERZICHT NZA TECHNIEK'!A23,'NZA beschikking'!A:C,3,0)</f>
        <v>28.17</v>
      </c>
      <c r="D23" s="7"/>
    </row>
    <row r="24" spans="1:4">
      <c r="A24" s="26" t="s">
        <v>61</v>
      </c>
      <c r="B24" s="25" t="s">
        <v>62</v>
      </c>
      <c r="C24" s="64">
        <f>VLOOKUP('OVERZICHT NZA TECHNIEK'!A24,'NZA beschikking'!A:C,3,0)</f>
        <v>13.56</v>
      </c>
      <c r="D24" s="7"/>
    </row>
    <row r="25" spans="1:4">
      <c r="A25" s="26" t="s">
        <v>63</v>
      </c>
      <c r="B25" s="25" t="s">
        <v>64</v>
      </c>
      <c r="C25" s="64">
        <f>VLOOKUP('OVERZICHT NZA TECHNIEK'!A25,'NZA beschikking'!A:C,3,0)</f>
        <v>20.62</v>
      </c>
      <c r="D25" s="7"/>
    </row>
    <row r="26" spans="1:4">
      <c r="A26" s="26" t="s">
        <v>65</v>
      </c>
      <c r="B26" s="25" t="s">
        <v>66</v>
      </c>
      <c r="C26" s="64">
        <f>VLOOKUP('OVERZICHT NZA TECHNIEK'!A26,'NZA beschikking'!A:C,3,0)</f>
        <v>13.94</v>
      </c>
      <c r="D26" s="7"/>
    </row>
    <row r="27" spans="1:4">
      <c r="A27" s="26" t="s">
        <v>69</v>
      </c>
      <c r="B27" s="25" t="s">
        <v>70</v>
      </c>
      <c r="C27" s="64">
        <f>VLOOKUP('OVERZICHT NZA TECHNIEK'!A27,'NZA beschikking'!A:C,3,0)</f>
        <v>76.28</v>
      </c>
      <c r="D27" s="7"/>
    </row>
    <row r="28" spans="1:4" ht="34.799999999999997">
      <c r="A28" s="26" t="s">
        <v>80</v>
      </c>
      <c r="B28" s="25" t="s">
        <v>81</v>
      </c>
      <c r="C28" s="64">
        <f>VLOOKUP('OVERZICHT NZA TECHNIEK'!A28,'NZA beschikking'!A:C,3,0)</f>
        <v>46.68</v>
      </c>
      <c r="D28" s="7"/>
    </row>
    <row r="29" spans="1:4">
      <c r="A29" s="26" t="s">
        <v>82</v>
      </c>
      <c r="B29" s="25" t="s">
        <v>83</v>
      </c>
      <c r="C29" s="64">
        <f>VLOOKUP('OVERZICHT NZA TECHNIEK'!A29,'NZA beschikking'!A:C,3,0)</f>
        <v>7.72</v>
      </c>
      <c r="D29" s="7"/>
    </row>
    <row r="30" spans="1:4" ht="34.799999999999997">
      <c r="A30" s="26" t="s">
        <v>84</v>
      </c>
      <c r="B30" s="25" t="s">
        <v>85</v>
      </c>
      <c r="C30" s="64">
        <f>VLOOKUP('OVERZICHT NZA TECHNIEK'!A30,'NZA beschikking'!A:C,3,0)</f>
        <v>22.53</v>
      </c>
      <c r="D30" s="7"/>
    </row>
    <row r="31" spans="1:4">
      <c r="A31" s="26" t="s">
        <v>94</v>
      </c>
      <c r="B31" s="25" t="s">
        <v>95</v>
      </c>
      <c r="C31" s="64">
        <f>VLOOKUP('OVERZICHT NZA TECHNIEK'!A31,'NZA beschikking'!A:C,3,0)</f>
        <v>82.19</v>
      </c>
      <c r="D31" s="7"/>
    </row>
    <row r="32" spans="1:4">
      <c r="A32" s="26" t="s">
        <v>121</v>
      </c>
      <c r="B32" s="25" t="s">
        <v>122</v>
      </c>
      <c r="C32" s="64">
        <f>VLOOKUP('OVERZICHT NZA TECHNIEK'!A32,'NZA beschikking'!A:C,3,0)</f>
        <v>7.46</v>
      </c>
      <c r="D32" s="7"/>
    </row>
    <row r="33" spans="1:4">
      <c r="A33" s="26" t="s">
        <v>123</v>
      </c>
      <c r="B33" s="25" t="s">
        <v>124</v>
      </c>
      <c r="C33" s="64">
        <f>VLOOKUP('OVERZICHT NZA TECHNIEK'!A33,'NZA beschikking'!A:C,3,0)</f>
        <v>125.57</v>
      </c>
      <c r="D33" s="7"/>
    </row>
    <row r="34" spans="1:4">
      <c r="A34" s="26" t="s">
        <v>125</v>
      </c>
      <c r="B34" s="25" t="s">
        <v>126</v>
      </c>
      <c r="C34" s="64">
        <f>VLOOKUP('OVERZICHT NZA TECHNIEK'!A34,'NZA beschikking'!A:C,3,0)</f>
        <v>27.89</v>
      </c>
      <c r="D34" s="7"/>
    </row>
    <row r="35" spans="1:4">
      <c r="A35" s="26" t="s">
        <v>128</v>
      </c>
      <c r="B35" s="25" t="s">
        <v>129</v>
      </c>
      <c r="C35" s="64">
        <f>VLOOKUP('OVERZICHT NZA TECHNIEK'!A35,'NZA beschikking'!A:C,3,0)</f>
        <v>33.15</v>
      </c>
      <c r="D35" s="7"/>
    </row>
    <row r="36" spans="1:4">
      <c r="A36" s="26" t="s">
        <v>130</v>
      </c>
      <c r="B36" s="25" t="s">
        <v>131</v>
      </c>
      <c r="C36" s="64">
        <f>VLOOKUP('OVERZICHT NZA TECHNIEK'!A36,'NZA beschikking'!A:C,3,0)</f>
        <v>14.9</v>
      </c>
      <c r="D36" s="7"/>
    </row>
    <row r="37" spans="1:4">
      <c r="A37" s="26" t="s">
        <v>132</v>
      </c>
      <c r="B37" s="25" t="s">
        <v>133</v>
      </c>
      <c r="C37" s="64">
        <f>VLOOKUP('OVERZICHT NZA TECHNIEK'!A37,'NZA beschikking'!A:C,3,0)</f>
        <v>19.63</v>
      </c>
      <c r="D37" s="7"/>
    </row>
    <row r="38" spans="1:4">
      <c r="A38" s="26" t="s">
        <v>134</v>
      </c>
      <c r="B38" s="25" t="s">
        <v>135</v>
      </c>
      <c r="C38" s="64">
        <f>VLOOKUP('OVERZICHT NZA TECHNIEK'!A38,'NZA beschikking'!A:C,3,0)</f>
        <v>6</v>
      </c>
      <c r="D38" s="7"/>
    </row>
    <row r="39" spans="1:4">
      <c r="A39" s="26" t="s">
        <v>136</v>
      </c>
      <c r="B39" s="25" t="s">
        <v>137</v>
      </c>
      <c r="C39" s="64">
        <f>VLOOKUP('OVERZICHT NZA TECHNIEK'!A39,'NZA beschikking'!A:C,3,0)</f>
        <v>6.35</v>
      </c>
      <c r="D39" s="7"/>
    </row>
    <row r="40" spans="1:4">
      <c r="A40" s="26" t="s">
        <v>138</v>
      </c>
      <c r="B40" s="25" t="s">
        <v>139</v>
      </c>
      <c r="C40" s="64">
        <f>VLOOKUP('OVERZICHT NZA TECHNIEK'!A40,'NZA beschikking'!A:C,3,0)</f>
        <v>9.66</v>
      </c>
      <c r="D40" s="7"/>
    </row>
    <row r="41" spans="1:4">
      <c r="A41" s="26" t="s">
        <v>140</v>
      </c>
      <c r="B41" s="25" t="s">
        <v>141</v>
      </c>
      <c r="C41" s="64">
        <f>VLOOKUP('OVERZICHT NZA TECHNIEK'!A41,'NZA beschikking'!A:C,3,0)</f>
        <v>7.91</v>
      </c>
      <c r="D41" s="7"/>
    </row>
    <row r="42" spans="1:4">
      <c r="A42" s="26" t="s">
        <v>142</v>
      </c>
      <c r="B42" s="25" t="s">
        <v>143</v>
      </c>
      <c r="C42" s="64">
        <f>VLOOKUP('OVERZICHT NZA TECHNIEK'!A42,'NZA beschikking'!A:C,3,0)</f>
        <v>13.51</v>
      </c>
      <c r="D42" s="7"/>
    </row>
    <row r="43" spans="1:4">
      <c r="A43" s="26" t="s">
        <v>144</v>
      </c>
      <c r="B43" s="25" t="s">
        <v>145</v>
      </c>
      <c r="C43" s="64">
        <f>VLOOKUP('OVERZICHT NZA TECHNIEK'!A43,'NZA beschikking'!A:C,3,0)</f>
        <v>9.56</v>
      </c>
      <c r="D43" s="7"/>
    </row>
    <row r="44" spans="1:4">
      <c r="A44" s="26" t="s">
        <v>146</v>
      </c>
      <c r="B44" s="25" t="s">
        <v>147</v>
      </c>
      <c r="C44" s="64">
        <f>VLOOKUP('OVERZICHT NZA TECHNIEK'!A44,'NZA beschikking'!A:C,3,0)</f>
        <v>15.97</v>
      </c>
      <c r="D44" s="7"/>
    </row>
    <row r="45" spans="1:4">
      <c r="A45" s="26" t="s">
        <v>148</v>
      </c>
      <c r="B45" s="25" t="s">
        <v>149</v>
      </c>
      <c r="C45" s="64">
        <f>VLOOKUP('OVERZICHT NZA TECHNIEK'!A45,'NZA beschikking'!A:C,3,0)</f>
        <v>15.51</v>
      </c>
      <c r="D45" s="7"/>
    </row>
    <row r="46" spans="1:4">
      <c r="A46" s="26" t="s">
        <v>150</v>
      </c>
      <c r="B46" s="25" t="s">
        <v>151</v>
      </c>
      <c r="C46" s="64">
        <f>VLOOKUP('OVERZICHT NZA TECHNIEK'!A46,'NZA beschikking'!A:C,3,0)</f>
        <v>14.79</v>
      </c>
      <c r="D46" s="7"/>
    </row>
    <row r="47" spans="1:4">
      <c r="A47" s="26" t="s">
        <v>155</v>
      </c>
      <c r="B47" s="25" t="s">
        <v>156</v>
      </c>
      <c r="C47" s="64">
        <f>VLOOKUP('OVERZICHT NZA TECHNIEK'!A47,'NZA beschikking'!A:C,3,0)</f>
        <v>138.77000000000001</v>
      </c>
      <c r="D47" s="7"/>
    </row>
    <row r="48" spans="1:4">
      <c r="A48" s="26" t="s">
        <v>157</v>
      </c>
      <c r="B48" s="25" t="s">
        <v>158</v>
      </c>
      <c r="C48" s="64">
        <f>VLOOKUP('OVERZICHT NZA TECHNIEK'!A48,'NZA beschikking'!A:C,3,0)</f>
        <v>92.96</v>
      </c>
      <c r="D48" s="7"/>
    </row>
    <row r="49" spans="1:4">
      <c r="A49" s="26" t="s">
        <v>159</v>
      </c>
      <c r="B49" s="25" t="s">
        <v>160</v>
      </c>
      <c r="C49" s="64">
        <f>VLOOKUP('OVERZICHT NZA TECHNIEK'!A49,'NZA beschikking'!A:C,3,0)</f>
        <v>105.96</v>
      </c>
      <c r="D49" s="7"/>
    </row>
    <row r="50" spans="1:4">
      <c r="A50" s="26" t="s">
        <v>171</v>
      </c>
      <c r="B50" s="25" t="s">
        <v>172</v>
      </c>
      <c r="C50" s="64">
        <f>VLOOKUP('OVERZICHT NZA TECHNIEK'!A50,'NZA beschikking'!A:C,3,0)</f>
        <v>37.880000000000003</v>
      </c>
      <c r="D50" s="7"/>
    </row>
    <row r="51" spans="1:4">
      <c r="A51" s="26" t="s">
        <v>173</v>
      </c>
      <c r="B51" s="25" t="s">
        <v>174</v>
      </c>
      <c r="C51" s="64">
        <f>VLOOKUP('OVERZICHT NZA TECHNIEK'!A51,'NZA beschikking'!A:C,3,0)</f>
        <v>37.94</v>
      </c>
      <c r="D51" s="7"/>
    </row>
    <row r="52" spans="1:4">
      <c r="A52" s="26" t="s">
        <v>234</v>
      </c>
      <c r="B52" s="25" t="s">
        <v>235</v>
      </c>
      <c r="C52" s="64">
        <f>VLOOKUP('OVERZICHT NZA TECHNIEK'!A52,'NZA beschikking'!A:C,3,0)</f>
        <v>277.3</v>
      </c>
      <c r="D52" s="7"/>
    </row>
    <row r="53" spans="1:4">
      <c r="A53" s="26" t="s">
        <v>240</v>
      </c>
      <c r="B53" s="25" t="s">
        <v>241</v>
      </c>
      <c r="C53" s="64">
        <f>VLOOKUP('OVERZICHT NZA TECHNIEK'!A53,'NZA beschikking'!A:C,3,0)</f>
        <v>106.76</v>
      </c>
      <c r="D53" s="7"/>
    </row>
    <row r="54" spans="1:4">
      <c r="A54" s="26" t="s">
        <v>264</v>
      </c>
      <c r="B54" s="25" t="s">
        <v>22</v>
      </c>
      <c r="C54" s="64">
        <f>VLOOKUP('OVERZICHT NZA TECHNIEK'!A54,'NZA beschikking'!A:C,3,0)</f>
        <v>11</v>
      </c>
      <c r="D54" s="7"/>
    </row>
    <row r="55" spans="1:4">
      <c r="A55" s="26" t="s">
        <v>265</v>
      </c>
      <c r="B55" s="25" t="s">
        <v>266</v>
      </c>
      <c r="C55" s="64">
        <f>VLOOKUP('OVERZICHT NZA TECHNIEK'!A55,'NZA beschikking'!A:C,3,0)</f>
        <v>15.94</v>
      </c>
      <c r="D55" s="7"/>
    </row>
    <row r="56" spans="1:4">
      <c r="A56" s="26" t="s">
        <v>267</v>
      </c>
      <c r="B56" s="25" t="s">
        <v>268</v>
      </c>
      <c r="C56" s="64">
        <f>VLOOKUP('OVERZICHT NZA TECHNIEK'!A56,'NZA beschikking'!A:C,3,0)</f>
        <v>17.920000000000002</v>
      </c>
      <c r="D56" s="7"/>
    </row>
    <row r="57" spans="1:4">
      <c r="A57" s="26" t="s">
        <v>269</v>
      </c>
      <c r="B57" s="25" t="s">
        <v>270</v>
      </c>
      <c r="C57" s="64">
        <f>VLOOKUP('OVERZICHT NZA TECHNIEK'!A57,'NZA beschikking'!A:C,3,0)</f>
        <v>35.89</v>
      </c>
      <c r="D57" s="7"/>
    </row>
    <row r="58" spans="1:4">
      <c r="A58" s="26" t="s">
        <v>271</v>
      </c>
      <c r="B58" s="25" t="s">
        <v>272</v>
      </c>
      <c r="C58" s="64">
        <f>VLOOKUP('OVERZICHT NZA TECHNIEK'!A58,'NZA beschikking'!A:C,3,0)</f>
        <v>61.68</v>
      </c>
      <c r="D58" s="7"/>
    </row>
    <row r="59" spans="1:4">
      <c r="A59" s="26" t="s">
        <v>273</v>
      </c>
      <c r="B59" s="25" t="s">
        <v>274</v>
      </c>
      <c r="C59" s="64">
        <f>VLOOKUP('OVERZICHT NZA TECHNIEK'!A59,'NZA beschikking'!A:C,3,0)</f>
        <v>6.76</v>
      </c>
      <c r="D59" s="7"/>
    </row>
    <row r="60" spans="1:4">
      <c r="A60" s="26" t="s">
        <v>276</v>
      </c>
      <c r="B60" s="25" t="s">
        <v>277</v>
      </c>
      <c r="C60" s="64">
        <f>VLOOKUP('OVERZICHT NZA TECHNIEK'!A60,'NZA beschikking'!A:C,3,0)</f>
        <v>8.65</v>
      </c>
      <c r="D60" s="7"/>
    </row>
    <row r="61" spans="1:4">
      <c r="A61" s="26" t="s">
        <v>29</v>
      </c>
      <c r="B61" s="25" t="s">
        <v>278</v>
      </c>
      <c r="C61" s="118">
        <f>VLOOKUP('OVERZICHT NZA TECHNIEK'!A61,'NZA beschikking'!A:C,3,0)</f>
        <v>45.69</v>
      </c>
      <c r="D61" s="115"/>
    </row>
    <row r="62" spans="1:4">
      <c r="A62" s="26" t="s">
        <v>279</v>
      </c>
      <c r="B62" s="25" t="s">
        <v>280</v>
      </c>
      <c r="C62" s="64">
        <f>VLOOKUP('OVERZICHT NZA TECHNIEK'!A62,'NZA beschikking'!A:C,3,0)</f>
        <v>24.39</v>
      </c>
      <c r="D62" s="7"/>
    </row>
    <row r="63" spans="1:4">
      <c r="A63" s="26" t="s">
        <v>281</v>
      </c>
      <c r="B63" s="25" t="s">
        <v>282</v>
      </c>
      <c r="C63" s="64">
        <f>VLOOKUP('OVERZICHT NZA TECHNIEK'!A63,'NZA beschikking'!A:C,3,0)</f>
        <v>22.04</v>
      </c>
      <c r="D63" s="7"/>
    </row>
    <row r="64" spans="1:4">
      <c r="A64" s="26" t="s">
        <v>283</v>
      </c>
      <c r="B64" s="25" t="s">
        <v>284</v>
      </c>
      <c r="C64" s="64">
        <f>VLOOKUP('OVERZICHT NZA TECHNIEK'!A64,'NZA beschikking'!A:C,3,0)</f>
        <v>30.64</v>
      </c>
      <c r="D64" s="7"/>
    </row>
    <row r="65" spans="1:10">
      <c r="A65" s="26" t="s">
        <v>285</v>
      </c>
      <c r="B65" s="25" t="s">
        <v>286</v>
      </c>
      <c r="C65" s="64">
        <f>VLOOKUP('OVERZICHT NZA TECHNIEK'!A65,'NZA beschikking'!A:C,3,0)</f>
        <v>207.29</v>
      </c>
      <c r="D65" s="7"/>
    </row>
    <row r="66" spans="1:10">
      <c r="A66" s="26" t="s">
        <v>287</v>
      </c>
      <c r="B66" s="25" t="s">
        <v>288</v>
      </c>
      <c r="C66" s="64">
        <f>VLOOKUP('OVERZICHT NZA TECHNIEK'!A66,'NZA beschikking'!A:C,3,0)</f>
        <v>96.08</v>
      </c>
      <c r="D66" s="7"/>
    </row>
    <row r="67" spans="1:10">
      <c r="A67" s="26" t="s">
        <v>289</v>
      </c>
      <c r="B67" s="25" t="s">
        <v>290</v>
      </c>
      <c r="C67" s="64">
        <f>VLOOKUP('OVERZICHT NZA TECHNIEK'!A67,'NZA beschikking'!A:C,3,0)</f>
        <v>87.57</v>
      </c>
      <c r="D67" s="7"/>
    </row>
    <row r="68" spans="1:10">
      <c r="A68" s="26" t="s">
        <v>295</v>
      </c>
      <c r="B68" s="25" t="s">
        <v>296</v>
      </c>
      <c r="C68" s="64">
        <f>VLOOKUP('OVERZICHT NZA TECHNIEK'!A68,'NZA beschikking'!A:C,3,0)</f>
        <v>88.15</v>
      </c>
      <c r="D68" s="7"/>
    </row>
    <row r="69" spans="1:10">
      <c r="A69" s="26" t="s">
        <v>300</v>
      </c>
      <c r="B69" s="25" t="s">
        <v>301</v>
      </c>
      <c r="C69" s="64">
        <f>VLOOKUP('OVERZICHT NZA TECHNIEK'!A69,'NZA beschikking'!A:C,3,0)</f>
        <v>37.79</v>
      </c>
      <c r="D69" s="7"/>
    </row>
    <row r="70" spans="1:10">
      <c r="A70" s="26" t="s">
        <v>303</v>
      </c>
      <c r="B70" s="25" t="s">
        <v>304</v>
      </c>
      <c r="C70" s="114">
        <v>45.2</v>
      </c>
      <c r="D70" s="7"/>
    </row>
    <row r="71" spans="1:10">
      <c r="A71" s="26" t="s">
        <v>305</v>
      </c>
      <c r="B71" s="25" t="s">
        <v>306</v>
      </c>
      <c r="C71" s="114">
        <v>31.05</v>
      </c>
      <c r="D71" s="7"/>
    </row>
    <row r="72" spans="1:10">
      <c r="A72" s="38" t="s">
        <v>307</v>
      </c>
      <c r="B72" s="37" t="s">
        <v>308</v>
      </c>
      <c r="C72" s="114">
        <v>25</v>
      </c>
      <c r="D72" s="92"/>
      <c r="J72" s="115"/>
    </row>
    <row r="73" spans="1:10">
      <c r="A73" s="38" t="s">
        <v>309</v>
      </c>
      <c r="B73" s="37" t="s">
        <v>310</v>
      </c>
      <c r="C73" s="114">
        <v>22.5</v>
      </c>
      <c r="D73" s="93" t="s">
        <v>311</v>
      </c>
      <c r="F73" s="115"/>
    </row>
    <row r="74" spans="1:10">
      <c r="A74" s="36" t="s">
        <v>312</v>
      </c>
      <c r="B74" s="37" t="s">
        <v>313</v>
      </c>
      <c r="C74" s="114">
        <v>27.45</v>
      </c>
      <c r="D74" s="93" t="s">
        <v>314</v>
      </c>
    </row>
    <row r="75" spans="1:10">
      <c r="A75" s="38" t="s">
        <v>315</v>
      </c>
      <c r="B75" s="37" t="s">
        <v>316</v>
      </c>
      <c r="C75" s="114">
        <v>19.3</v>
      </c>
      <c r="D75" s="93" t="s">
        <v>317</v>
      </c>
    </row>
    <row r="76" spans="1:10">
      <c r="A76" s="38" t="s">
        <v>318</v>
      </c>
      <c r="B76" s="37" t="s">
        <v>319</v>
      </c>
      <c r="C76" s="114">
        <v>3.4</v>
      </c>
      <c r="D76" s="93" t="s">
        <v>320</v>
      </c>
    </row>
    <row r="77" spans="1:10">
      <c r="A77" s="36" t="s">
        <v>321</v>
      </c>
      <c r="B77" s="37" t="s">
        <v>322</v>
      </c>
      <c r="C77" s="114">
        <v>15.2</v>
      </c>
      <c r="D77" s="93" t="s">
        <v>323</v>
      </c>
    </row>
    <row r="78" spans="1:10">
      <c r="A78" s="36" t="s">
        <v>324</v>
      </c>
      <c r="B78" s="27" t="s">
        <v>325</v>
      </c>
      <c r="C78" s="114">
        <v>81.5</v>
      </c>
      <c r="D78" s="93" t="s">
        <v>326</v>
      </c>
    </row>
    <row r="79" spans="1:10">
      <c r="A79" s="38" t="s">
        <v>327</v>
      </c>
      <c r="B79" s="27" t="s">
        <v>328</v>
      </c>
      <c r="C79" s="114">
        <v>151.02000000000001</v>
      </c>
      <c r="D79" s="93" t="s">
        <v>329</v>
      </c>
    </row>
    <row r="80" spans="1:10">
      <c r="A80" s="38" t="s">
        <v>330</v>
      </c>
      <c r="B80" s="37" t="s">
        <v>331</v>
      </c>
      <c r="C80" s="114">
        <v>380.4</v>
      </c>
      <c r="D80" s="93" t="s">
        <v>332</v>
      </c>
      <c r="F80" s="115"/>
    </row>
    <row r="81" spans="1:4">
      <c r="A81" s="38" t="s">
        <v>333</v>
      </c>
      <c r="B81" s="37" t="s">
        <v>334</v>
      </c>
      <c r="C81" s="114">
        <v>0</v>
      </c>
      <c r="D81" s="93"/>
    </row>
    <row r="82" spans="1:4">
      <c r="A82" s="38" t="s">
        <v>335</v>
      </c>
      <c r="B82" s="37" t="s">
        <v>336</v>
      </c>
      <c r="C82" s="114">
        <v>0</v>
      </c>
      <c r="D82" s="93"/>
    </row>
    <row r="83" spans="1:4">
      <c r="A83" s="38" t="s">
        <v>337</v>
      </c>
      <c r="B83" s="37" t="s">
        <v>338</v>
      </c>
      <c r="C83" s="114">
        <v>127.53</v>
      </c>
      <c r="D83" s="93" t="s">
        <v>332</v>
      </c>
    </row>
    <row r="84" spans="1:4">
      <c r="A84" s="26"/>
      <c r="B84" s="28"/>
      <c r="C84" s="64"/>
    </row>
  </sheetData>
  <autoFilter ref="A1:C1" xr:uid="{00000000-0009-0000-0000-000000000000}"/>
  <pageMargins left="0.75" right="0.75" top="1" bottom="1" header="0.5" footer="0.5"/>
  <pageSetup paperSize="9" scale="58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8"/>
  <sheetViews>
    <sheetView topLeftCell="C1" zoomScale="90" zoomScaleNormal="90" workbookViewId="0">
      <selection activeCell="G1" sqref="G1"/>
    </sheetView>
  </sheetViews>
  <sheetFormatPr defaultColWidth="8.77734375" defaultRowHeight="14.4"/>
  <cols>
    <col min="1" max="1" width="7.88671875" customWidth="1"/>
    <col min="2" max="2" width="7" style="17" customWidth="1"/>
    <col min="3" max="3" width="96" customWidth="1"/>
    <col min="4" max="4" width="11.21875" style="33" customWidth="1"/>
    <col min="5" max="5" width="11" style="33" customWidth="1"/>
    <col min="6" max="6" width="10.77734375" style="11" customWidth="1"/>
  </cols>
  <sheetData>
    <row r="1" spans="1:6" ht="15">
      <c r="A1" s="29"/>
      <c r="B1" s="54" t="s">
        <v>339</v>
      </c>
      <c r="C1" s="44" t="s">
        <v>340</v>
      </c>
      <c r="D1" s="45"/>
      <c r="E1" s="45"/>
      <c r="F1" s="16"/>
    </row>
    <row r="2" spans="1:6" ht="15">
      <c r="A2" s="30" t="s">
        <v>0</v>
      </c>
      <c r="B2" s="20" t="s">
        <v>341</v>
      </c>
      <c r="C2" s="3" t="s">
        <v>1</v>
      </c>
      <c r="D2" s="34" t="s">
        <v>342</v>
      </c>
      <c r="E2" s="34" t="s">
        <v>343</v>
      </c>
      <c r="F2" s="4" t="s">
        <v>344</v>
      </c>
    </row>
    <row r="3" spans="1:6">
      <c r="A3" s="123" t="s">
        <v>21</v>
      </c>
      <c r="B3" s="58">
        <v>2</v>
      </c>
      <c r="C3" s="59" t="str">
        <f>VLOOKUP(A3,'OVERZICHT NZA TECHNIEK'!A:C,2,0)</f>
        <v>Stonemodel </v>
      </c>
      <c r="D3" s="60">
        <f>VLOOKUP('Volledige prothese'!A3,'OVERZICHT NZA TECHNIEK'!A:C,3,0)</f>
        <v>11.25</v>
      </c>
      <c r="E3" s="60">
        <f t="shared" ref="E3:E15" si="0">D3*B3</f>
        <v>22.5</v>
      </c>
      <c r="F3" s="15"/>
    </row>
    <row r="4" spans="1:6">
      <c r="A4" s="123" t="s">
        <v>43</v>
      </c>
      <c r="B4" s="58">
        <v>2</v>
      </c>
      <c r="C4" s="59" t="str">
        <f>VLOOKUP(A4,'OVERZICHT NZA TECHNIEK'!A:C,2,0)</f>
        <v>Individuele lepel kunststof Kunststof lepel, poeder/vloeistoflepel of lichtuithardende lepel voorzien van handvat of waswal </v>
      </c>
      <c r="D4" s="60">
        <f>VLOOKUP(A4,'OVERZICHT NZA TECHNIEK'!A:C,3,0)</f>
        <v>46.63</v>
      </c>
      <c r="E4" s="60">
        <f t="shared" si="0"/>
        <v>93.26</v>
      </c>
      <c r="F4" s="15"/>
    </row>
    <row r="5" spans="1:6">
      <c r="A5" s="123" t="s">
        <v>53</v>
      </c>
      <c r="B5" s="58">
        <v>2</v>
      </c>
      <c r="C5" s="59" t="str">
        <f>VLOOKUP(A5,'OVERZICHT NZA TECHNIEK'!A:C,2,0)</f>
        <v xml:space="preserve">Model uit individuele lepel; onbetand </v>
      </c>
      <c r="D5" s="60">
        <f>VLOOKUP(A5,'OVERZICHT NZA TECHNIEK'!A:C,3,0)</f>
        <v>13.9</v>
      </c>
      <c r="E5" s="60">
        <f t="shared" si="0"/>
        <v>27.8</v>
      </c>
      <c r="F5" s="15"/>
    </row>
    <row r="6" spans="1:6">
      <c r="A6" s="123" t="s">
        <v>63</v>
      </c>
      <c r="B6" s="58">
        <v>2</v>
      </c>
      <c r="C6" s="59" t="str">
        <f>VLOOKUP(A6,'OVERZICHT NZA TECHNIEK'!A:C,2,0)</f>
        <v>Beetplaat + waswal_x000B_</v>
      </c>
      <c r="D6" s="60">
        <f>VLOOKUP(A6,'OVERZICHT NZA TECHNIEK'!A:C,3,0)</f>
        <v>20.62</v>
      </c>
      <c r="E6" s="60">
        <f t="shared" si="0"/>
        <v>41.24</v>
      </c>
      <c r="F6" s="15"/>
    </row>
    <row r="7" spans="1:6">
      <c r="A7" s="123" t="s">
        <v>33</v>
      </c>
      <c r="B7" s="58">
        <v>1</v>
      </c>
      <c r="C7" s="59" t="str">
        <f>VLOOKUP(A7,'OVERZICHT NZA TECHNIEK'!A:C,2,0)</f>
        <v>Model monteren in middelwaard articulator, bijvoorbeeld Balance, Rational, Denatus, Condylator of vergelijkbaar type</v>
      </c>
      <c r="D7" s="60">
        <f>VLOOKUP(A7,'OVERZICHT NZA TECHNIEK'!A:C,3,0)</f>
        <v>22.41</v>
      </c>
      <c r="E7" s="60">
        <f>D7*B7</f>
        <v>22.41</v>
      </c>
      <c r="F7" s="15"/>
    </row>
    <row r="8" spans="1:6">
      <c r="A8" s="123" t="s">
        <v>61</v>
      </c>
      <c r="B8" s="58">
        <v>2</v>
      </c>
      <c r="C8" s="59" t="str">
        <f>VLOOKUP(A8,'OVERZICHT NZA TECHNIEK'!A:C,2,0)</f>
        <v>Basisplaat voor opstelling </v>
      </c>
      <c r="D8" s="60">
        <f>VLOOKUP(A8,'OVERZICHT NZA TECHNIEK'!A:C,3,0)</f>
        <v>13.56</v>
      </c>
      <c r="E8" s="60">
        <f t="shared" si="0"/>
        <v>27.12</v>
      </c>
      <c r="F8" s="15"/>
    </row>
    <row r="9" spans="1:6">
      <c r="A9" s="123" t="s">
        <v>69</v>
      </c>
      <c r="B9" s="58">
        <v>2</v>
      </c>
      <c r="C9" s="59" t="str">
        <f>VLOOKUP(A9,'OVERZICHT NZA TECHNIEK'!A:C,2,0)</f>
        <v>Opstellen volledige prothese </v>
      </c>
      <c r="D9" s="60">
        <f>VLOOKUP(A9,'OVERZICHT NZA TECHNIEK'!A:C,3,0)</f>
        <v>76.28</v>
      </c>
      <c r="E9" s="60">
        <f t="shared" si="0"/>
        <v>152.56</v>
      </c>
      <c r="F9" s="15"/>
    </row>
    <row r="10" spans="1:6">
      <c r="A10" s="123" t="s">
        <v>84</v>
      </c>
      <c r="B10" s="58">
        <v>2</v>
      </c>
      <c r="C10" s="59" t="str">
        <f>VLOOKUP(A10,'OVERZICHT NZA TECHNIEK'!A:C,2,0)</f>
        <v>Individuele modellatie (per boven of onder) . Volledige individueel gemodelleerde prothese volgens specifieke wensen patiënt</v>
      </c>
      <c r="D10" s="60">
        <f>VLOOKUP(A10,'OVERZICHT NZA TECHNIEK'!A:C,3,0)</f>
        <v>22.53</v>
      </c>
      <c r="E10" s="60">
        <f t="shared" si="0"/>
        <v>45.06</v>
      </c>
      <c r="F10" s="15"/>
    </row>
    <row r="11" spans="1:6">
      <c r="A11" s="123" t="s">
        <v>94</v>
      </c>
      <c r="B11" s="58">
        <v>2</v>
      </c>
      <c r="C11" s="59" t="str">
        <f>VLOOKUP(A11,'OVERZICHT NZA TECHNIEK'!A:C,2,0)</f>
        <v>Afmaken volledige prothese </v>
      </c>
      <c r="D11" s="60">
        <f>VLOOKUP(A11,'OVERZICHT NZA TECHNIEK'!A:C,3,0)</f>
        <v>82.19</v>
      </c>
      <c r="E11" s="60">
        <f t="shared" si="0"/>
        <v>164.38</v>
      </c>
      <c r="F11" s="15"/>
    </row>
    <row r="12" spans="1:6">
      <c r="A12" s="123" t="s">
        <v>125</v>
      </c>
      <c r="B12" s="58">
        <v>2</v>
      </c>
      <c r="C12" s="59" t="str">
        <f>VLOOKUP(A12,'OVERZICHT NZA TECHNIEK'!A:C,2,0)</f>
        <v>Reoccluderen + inslijpen per boven of onder, modellen na persen terugplaatsen  </v>
      </c>
      <c r="D12" s="60">
        <f>VLOOKUP(A12,'OVERZICHT NZA TECHNIEK'!A:C,3,0)</f>
        <v>27.89</v>
      </c>
      <c r="E12" s="60">
        <f t="shared" si="0"/>
        <v>55.78</v>
      </c>
      <c r="F12" s="15"/>
    </row>
    <row r="13" spans="1:6">
      <c r="A13" s="123" t="s">
        <v>418</v>
      </c>
      <c r="B13" s="58">
        <v>1</v>
      </c>
      <c r="C13" s="59" t="str">
        <f>VLOOKUP(A13,'OVERZICHT NZA TECHNIEK'!A:C,2,0)</f>
        <v>Arbo- en milieutoeslag </v>
      </c>
      <c r="D13" s="60">
        <f>VLOOKUP(A13,'OVERZICHT NZA TECHNIEK'!A:C,3,0)</f>
        <v>3.12</v>
      </c>
      <c r="E13" s="60">
        <f t="shared" si="0"/>
        <v>3.12</v>
      </c>
      <c r="F13" s="15"/>
    </row>
    <row r="14" spans="1:6">
      <c r="A14" s="123" t="s">
        <v>303</v>
      </c>
      <c r="B14" s="58">
        <v>2</v>
      </c>
      <c r="C14" s="59" t="str">
        <f>VLOOKUP(A14,'OVERZICHT NZA TECHNIEK'!A:C,2,0)</f>
        <v>Tanden (Kunststof front elementen sets (6st))</v>
      </c>
      <c r="D14" s="60">
        <f>VLOOKUP(A14,'OVERZICHT NZA TECHNIEK'!A:C,3,0)</f>
        <v>45.2</v>
      </c>
      <c r="E14" s="60">
        <f t="shared" si="0"/>
        <v>90.4</v>
      </c>
      <c r="F14" s="15"/>
    </row>
    <row r="15" spans="1:6">
      <c r="A15" s="123" t="s">
        <v>305</v>
      </c>
      <c r="B15" s="58">
        <v>2</v>
      </c>
      <c r="C15" s="59" t="str">
        <f>VLOOKUP(A15,'OVERZICHT NZA TECHNIEK'!A:C,2,0)</f>
        <v>Kiezen (Kunststof kiezen per set (8st))</v>
      </c>
      <c r="D15" s="60">
        <f>VLOOKUP(A15,'OVERZICHT NZA TECHNIEK'!A:C,3,0)</f>
        <v>31.05</v>
      </c>
      <c r="E15" s="60">
        <f t="shared" si="0"/>
        <v>62.1</v>
      </c>
      <c r="F15" s="15"/>
    </row>
    <row r="16" spans="1:6" ht="15">
      <c r="A16" s="31"/>
      <c r="B16" s="21"/>
      <c r="C16" s="13"/>
      <c r="D16" s="35"/>
      <c r="E16" s="35"/>
      <c r="F16" s="12">
        <f>SUM(E3:F15)</f>
        <v>807.7299999999999</v>
      </c>
    </row>
    <row r="17" spans="1:7" ht="15">
      <c r="A17" s="110"/>
      <c r="B17" s="65"/>
      <c r="C17" s="66"/>
      <c r="D17" s="67"/>
      <c r="E17" s="67"/>
      <c r="F17" s="68"/>
    </row>
    <row r="18" spans="1:7" ht="15">
      <c r="A18" s="29"/>
      <c r="B18" s="54" t="s">
        <v>345</v>
      </c>
      <c r="C18" s="44" t="s">
        <v>346</v>
      </c>
      <c r="D18" s="45"/>
      <c r="E18" s="45"/>
      <c r="F18" s="16"/>
    </row>
    <row r="19" spans="1:7" ht="15">
      <c r="A19" s="30" t="s">
        <v>0</v>
      </c>
      <c r="B19" s="20" t="s">
        <v>341</v>
      </c>
      <c r="C19" s="3" t="s">
        <v>1</v>
      </c>
      <c r="D19" s="34" t="s">
        <v>342</v>
      </c>
      <c r="E19" s="34" t="s">
        <v>343</v>
      </c>
      <c r="F19" s="4" t="s">
        <v>344</v>
      </c>
    </row>
    <row r="20" spans="1:7">
      <c r="A20" s="123" t="s">
        <v>21</v>
      </c>
      <c r="B20" s="58">
        <v>2</v>
      </c>
      <c r="C20" s="59" t="str">
        <f>VLOOKUP(A20,'OVERZICHT NZA TECHNIEK'!A:C,2,0)</f>
        <v>Stonemodel </v>
      </c>
      <c r="D20" s="60">
        <f>VLOOKUP('Volledige prothese'!A20,'OVERZICHT NZA TECHNIEK'!A:C,3,0)</f>
        <v>11.25</v>
      </c>
      <c r="E20" s="60">
        <f t="shared" ref="E20:E32" si="1">D20*B20</f>
        <v>22.5</v>
      </c>
      <c r="F20" s="15"/>
    </row>
    <row r="21" spans="1:7">
      <c r="A21" s="123" t="s">
        <v>43</v>
      </c>
      <c r="B21" s="58">
        <v>1</v>
      </c>
      <c r="C21" s="59" t="str">
        <f>VLOOKUP(A21,'OVERZICHT NZA TECHNIEK'!A:C,2,0)</f>
        <v>Individuele lepel kunststof Kunststof lepel, poeder/vloeistoflepel of lichtuithardende lepel voorzien van handvat of waswal </v>
      </c>
      <c r="D21" s="60">
        <f>VLOOKUP('Volledige prothese'!A21,'OVERZICHT NZA TECHNIEK'!A:C,3,0)</f>
        <v>46.63</v>
      </c>
      <c r="E21" s="60">
        <f t="shared" si="1"/>
        <v>46.63</v>
      </c>
      <c r="F21" s="15"/>
    </row>
    <row r="22" spans="1:7">
      <c r="A22" s="123" t="s">
        <v>53</v>
      </c>
      <c r="B22" s="58">
        <v>1</v>
      </c>
      <c r="C22" s="59" t="str">
        <f>VLOOKUP(A22,'OVERZICHT NZA TECHNIEK'!A:C,2,0)</f>
        <v xml:space="preserve">Model uit individuele lepel; onbetand </v>
      </c>
      <c r="D22" s="60">
        <f>VLOOKUP('Volledige prothese'!A22,'OVERZICHT NZA TECHNIEK'!A:C,3,0)</f>
        <v>13.9</v>
      </c>
      <c r="E22" s="60">
        <f t="shared" si="1"/>
        <v>13.9</v>
      </c>
      <c r="F22" s="15"/>
    </row>
    <row r="23" spans="1:7">
      <c r="A23" s="123" t="s">
        <v>63</v>
      </c>
      <c r="B23" s="58">
        <v>1</v>
      </c>
      <c r="C23" s="59" t="str">
        <f>VLOOKUP(A23,'OVERZICHT NZA TECHNIEK'!A:C,2,0)</f>
        <v>Beetplaat + waswal_x000B_</v>
      </c>
      <c r="D23" s="60">
        <f>VLOOKUP('Volledige prothese'!A23,'OVERZICHT NZA TECHNIEK'!A:C,3,0)</f>
        <v>20.62</v>
      </c>
      <c r="E23" s="60">
        <f t="shared" si="1"/>
        <v>20.62</v>
      </c>
      <c r="F23" s="15"/>
    </row>
    <row r="24" spans="1:7">
      <c r="A24" s="123" t="s">
        <v>33</v>
      </c>
      <c r="B24" s="58">
        <v>1</v>
      </c>
      <c r="C24" s="59" t="str">
        <f>VLOOKUP(A24,'OVERZICHT NZA TECHNIEK'!A:C,2,0)</f>
        <v>Model monteren in middelwaard articulator, bijvoorbeeld Balance, Rational, Denatus, Condylator of vergelijkbaar type</v>
      </c>
      <c r="D24" s="60">
        <f>VLOOKUP(A7,'OVERZICHT NZA TECHNIEK'!A:C,3,0)</f>
        <v>22.41</v>
      </c>
      <c r="E24" s="60">
        <f t="shared" si="1"/>
        <v>22.41</v>
      </c>
      <c r="F24" s="15"/>
      <c r="G24" s="116"/>
    </row>
    <row r="25" spans="1:7">
      <c r="A25" s="123" t="s">
        <v>61</v>
      </c>
      <c r="B25" s="58">
        <v>1</v>
      </c>
      <c r="C25" s="59" t="str">
        <f>VLOOKUP(A25,'OVERZICHT NZA TECHNIEK'!A:C,2,0)</f>
        <v>Basisplaat voor opstelling </v>
      </c>
      <c r="D25" s="60">
        <f>VLOOKUP('Volledige prothese'!A25,'OVERZICHT NZA TECHNIEK'!A:C,3,0)</f>
        <v>13.56</v>
      </c>
      <c r="E25" s="60">
        <f t="shared" si="1"/>
        <v>13.56</v>
      </c>
      <c r="F25" s="15"/>
    </row>
    <row r="26" spans="1:7">
      <c r="A26" s="123" t="s">
        <v>69</v>
      </c>
      <c r="B26" s="58">
        <v>1</v>
      </c>
      <c r="C26" s="59" t="str">
        <f>VLOOKUP(A26,'OVERZICHT NZA TECHNIEK'!A:C,2,0)</f>
        <v>Opstellen volledige prothese </v>
      </c>
      <c r="D26" s="60">
        <f>VLOOKUP('Volledige prothese'!A26,'OVERZICHT NZA TECHNIEK'!A:C,3,0)</f>
        <v>76.28</v>
      </c>
      <c r="E26" s="60">
        <f t="shared" si="1"/>
        <v>76.28</v>
      </c>
      <c r="F26" s="15"/>
    </row>
    <row r="27" spans="1:7">
      <c r="A27" s="123" t="s">
        <v>84</v>
      </c>
      <c r="B27" s="58">
        <v>1</v>
      </c>
      <c r="C27" s="59" t="str">
        <f>VLOOKUP(A27,'OVERZICHT NZA TECHNIEK'!A:C,2,0)</f>
        <v>Individuele modellatie (per boven of onder) . Volledige individueel gemodelleerde prothese volgens specifieke wensen patiënt</v>
      </c>
      <c r="D27" s="60">
        <f>VLOOKUP('Volledige prothese'!A27,'OVERZICHT NZA TECHNIEK'!A:C,3,0)</f>
        <v>22.53</v>
      </c>
      <c r="E27" s="60">
        <f t="shared" si="1"/>
        <v>22.53</v>
      </c>
      <c r="F27" s="15"/>
    </row>
    <row r="28" spans="1:7">
      <c r="A28" s="123" t="s">
        <v>94</v>
      </c>
      <c r="B28" s="58">
        <v>1</v>
      </c>
      <c r="C28" s="59" t="str">
        <f>VLOOKUP(A28,'OVERZICHT NZA TECHNIEK'!A:C,2,0)</f>
        <v>Afmaken volledige prothese </v>
      </c>
      <c r="D28" s="60">
        <f>VLOOKUP('Volledige prothese'!A28,'OVERZICHT NZA TECHNIEK'!A:C,3,0)</f>
        <v>82.19</v>
      </c>
      <c r="E28" s="60">
        <f t="shared" si="1"/>
        <v>82.19</v>
      </c>
      <c r="F28" s="15"/>
    </row>
    <row r="29" spans="1:7">
      <c r="A29" s="123" t="s">
        <v>125</v>
      </c>
      <c r="B29" s="58">
        <v>1</v>
      </c>
      <c r="C29" s="59" t="str">
        <f>VLOOKUP(A29,'OVERZICHT NZA TECHNIEK'!A:C,2,0)</f>
        <v>Reoccluderen + inslijpen per boven of onder, modellen na persen terugplaatsen  </v>
      </c>
      <c r="D29" s="60">
        <f>VLOOKUP('Volledige prothese'!A29,'OVERZICHT NZA TECHNIEK'!A:C,3,0)</f>
        <v>27.89</v>
      </c>
      <c r="E29" s="60">
        <f t="shared" si="1"/>
        <v>27.89</v>
      </c>
      <c r="F29" s="15"/>
    </row>
    <row r="30" spans="1:7">
      <c r="A30" s="123" t="s">
        <v>418</v>
      </c>
      <c r="B30" s="58">
        <v>1</v>
      </c>
      <c r="C30" s="59" t="str">
        <f>VLOOKUP(A30,'OVERZICHT NZA TECHNIEK'!A:C,2,0)</f>
        <v>Arbo- en milieutoeslag </v>
      </c>
      <c r="D30" s="60">
        <f>VLOOKUP('Volledige prothese'!A30,'OVERZICHT NZA TECHNIEK'!A:C,3,0)</f>
        <v>3.12</v>
      </c>
      <c r="E30" s="60">
        <f t="shared" si="1"/>
        <v>3.12</v>
      </c>
      <c r="F30" s="15"/>
    </row>
    <row r="31" spans="1:7">
      <c r="A31" s="123" t="s">
        <v>303</v>
      </c>
      <c r="B31" s="58">
        <v>1</v>
      </c>
      <c r="C31" s="59" t="str">
        <f>VLOOKUP(A31,'OVERZICHT NZA TECHNIEK'!A:C,2,0)</f>
        <v>Tanden (Kunststof front elementen sets (6st))</v>
      </c>
      <c r="D31" s="60">
        <f>VLOOKUP('Volledige prothese'!A31,'OVERZICHT NZA TECHNIEK'!A:C,3,0)</f>
        <v>45.2</v>
      </c>
      <c r="E31" s="60">
        <f t="shared" si="1"/>
        <v>45.2</v>
      </c>
      <c r="F31" s="15"/>
    </row>
    <row r="32" spans="1:7">
      <c r="A32" s="123" t="s">
        <v>305</v>
      </c>
      <c r="B32" s="58">
        <v>1</v>
      </c>
      <c r="C32" s="59" t="str">
        <f>VLOOKUP(A32,'OVERZICHT NZA TECHNIEK'!A:C,2,0)</f>
        <v>Kiezen (Kunststof kiezen per set (8st))</v>
      </c>
      <c r="D32" s="60">
        <f>VLOOKUP('Volledige prothese'!A32,'OVERZICHT NZA TECHNIEK'!A:C,3,0)</f>
        <v>31.05</v>
      </c>
      <c r="E32" s="60">
        <f t="shared" si="1"/>
        <v>31.05</v>
      </c>
      <c r="F32" s="15"/>
    </row>
    <row r="33" spans="1:6" ht="15">
      <c r="A33" s="31"/>
      <c r="B33" s="21"/>
      <c r="C33" s="41"/>
      <c r="D33" s="42"/>
      <c r="E33" s="42"/>
      <c r="F33" s="69">
        <f>SUM(E20:F32)</f>
        <v>427.88</v>
      </c>
    </row>
    <row r="34" spans="1:6" ht="15">
      <c r="A34" s="110"/>
      <c r="B34" s="65"/>
      <c r="C34" s="66"/>
      <c r="D34" s="67"/>
      <c r="E34" s="67"/>
      <c r="F34" s="68"/>
    </row>
    <row r="35" spans="1:6" ht="15">
      <c r="A35" s="29"/>
      <c r="B35" s="54" t="s">
        <v>347</v>
      </c>
      <c r="C35" s="70" t="s">
        <v>348</v>
      </c>
      <c r="D35" s="71"/>
      <c r="E35" s="71"/>
      <c r="F35" s="72"/>
    </row>
    <row r="36" spans="1:6" ht="15">
      <c r="A36" s="30" t="s">
        <v>0</v>
      </c>
      <c r="B36" s="20" t="s">
        <v>341</v>
      </c>
      <c r="C36" s="3" t="s">
        <v>1</v>
      </c>
      <c r="D36" s="34" t="s">
        <v>342</v>
      </c>
      <c r="E36" s="34" t="s">
        <v>343</v>
      </c>
      <c r="F36" s="4" t="s">
        <v>344</v>
      </c>
    </row>
    <row r="37" spans="1:6">
      <c r="A37" s="123" t="s">
        <v>21</v>
      </c>
      <c r="B37" s="58">
        <v>2</v>
      </c>
      <c r="C37" s="59" t="str">
        <f>VLOOKUP(A37,'OVERZICHT NZA TECHNIEK'!A:C,2,0)</f>
        <v>Stonemodel </v>
      </c>
      <c r="D37" s="60">
        <f>VLOOKUP('Volledige prothese'!A37,'OVERZICHT NZA TECHNIEK'!A:C,3,0)</f>
        <v>11.25</v>
      </c>
      <c r="E37" s="60">
        <f t="shared" ref="E37:E49" si="2">D37*B37</f>
        <v>22.5</v>
      </c>
      <c r="F37" s="15"/>
    </row>
    <row r="38" spans="1:6">
      <c r="A38" s="123" t="s">
        <v>43</v>
      </c>
      <c r="B38" s="58">
        <v>1</v>
      </c>
      <c r="C38" s="59" t="str">
        <f>VLOOKUP(A38,'OVERZICHT NZA TECHNIEK'!A:C,2,0)</f>
        <v>Individuele lepel kunststof Kunststof lepel, poeder/vloeistoflepel of lichtuithardende lepel voorzien van handvat of waswal </v>
      </c>
      <c r="D38" s="60">
        <f>VLOOKUP('Volledige prothese'!A38,'OVERZICHT NZA TECHNIEK'!A:C,3,0)</f>
        <v>46.63</v>
      </c>
      <c r="E38" s="60">
        <f t="shared" si="2"/>
        <v>46.63</v>
      </c>
      <c r="F38" s="15"/>
    </row>
    <row r="39" spans="1:6">
      <c r="A39" s="123" t="s">
        <v>53</v>
      </c>
      <c r="B39" s="58">
        <v>1</v>
      </c>
      <c r="C39" s="59" t="str">
        <f>VLOOKUP(A39,'OVERZICHT NZA TECHNIEK'!A:C,2,0)</f>
        <v xml:space="preserve">Model uit individuele lepel; onbetand </v>
      </c>
      <c r="D39" s="60">
        <f>VLOOKUP('Volledige prothese'!A39,'OVERZICHT NZA TECHNIEK'!A:C,3,0)</f>
        <v>13.9</v>
      </c>
      <c r="E39" s="60">
        <f t="shared" si="2"/>
        <v>13.9</v>
      </c>
      <c r="F39" s="15"/>
    </row>
    <row r="40" spans="1:6">
      <c r="A40" s="123" t="s">
        <v>63</v>
      </c>
      <c r="B40" s="58">
        <v>1</v>
      </c>
      <c r="C40" s="59" t="str">
        <f>VLOOKUP(A40,'OVERZICHT NZA TECHNIEK'!A:C,2,0)</f>
        <v>Beetplaat + waswal_x000B_</v>
      </c>
      <c r="D40" s="60">
        <f>VLOOKUP('Volledige prothese'!A40,'OVERZICHT NZA TECHNIEK'!A:C,3,0)</f>
        <v>20.62</v>
      </c>
      <c r="E40" s="60">
        <f t="shared" si="2"/>
        <v>20.62</v>
      </c>
      <c r="F40" s="15"/>
    </row>
    <row r="41" spans="1:6">
      <c r="A41" s="123" t="s">
        <v>33</v>
      </c>
      <c r="B41" s="58">
        <v>1</v>
      </c>
      <c r="C41" s="59" t="str">
        <f>VLOOKUP(A41,'OVERZICHT NZA TECHNIEK'!A:C,2,0)</f>
        <v>Model monteren in middelwaard articulator, bijvoorbeeld Balance, Rational, Denatus, Condylator of vergelijkbaar type</v>
      </c>
      <c r="D41" s="60">
        <f>VLOOKUP('Volledige prothese'!A41,'OVERZICHT NZA TECHNIEK'!A:C,3,0)</f>
        <v>22.41</v>
      </c>
      <c r="E41" s="60">
        <f t="shared" si="2"/>
        <v>22.41</v>
      </c>
      <c r="F41" s="15"/>
    </row>
    <row r="42" spans="1:6">
      <c r="A42" s="123" t="s">
        <v>61</v>
      </c>
      <c r="B42" s="58">
        <v>1</v>
      </c>
      <c r="C42" s="59" t="str">
        <f>VLOOKUP(A42,'OVERZICHT NZA TECHNIEK'!A:C,2,0)</f>
        <v>Basisplaat voor opstelling </v>
      </c>
      <c r="D42" s="60">
        <f>VLOOKUP('Volledige prothese'!A42,'OVERZICHT NZA TECHNIEK'!A:C,3,0)</f>
        <v>13.56</v>
      </c>
      <c r="E42" s="60">
        <f t="shared" si="2"/>
        <v>13.56</v>
      </c>
      <c r="F42" s="15"/>
    </row>
    <row r="43" spans="1:6">
      <c r="A43" s="123" t="s">
        <v>69</v>
      </c>
      <c r="B43" s="58">
        <v>1</v>
      </c>
      <c r="C43" s="59" t="str">
        <f>VLOOKUP(A43,'OVERZICHT NZA TECHNIEK'!A:C,2,0)</f>
        <v>Opstellen volledige prothese </v>
      </c>
      <c r="D43" s="60">
        <f>VLOOKUP('Volledige prothese'!A43,'OVERZICHT NZA TECHNIEK'!A:C,3,0)</f>
        <v>76.28</v>
      </c>
      <c r="E43" s="60">
        <f t="shared" si="2"/>
        <v>76.28</v>
      </c>
      <c r="F43" s="15"/>
    </row>
    <row r="44" spans="1:6">
      <c r="A44" s="123" t="s">
        <v>84</v>
      </c>
      <c r="B44" s="58">
        <v>1</v>
      </c>
      <c r="C44" s="59" t="str">
        <f>VLOOKUP(A44,'OVERZICHT NZA TECHNIEK'!A:C,2,0)</f>
        <v>Individuele modellatie (per boven of onder) . Volledige individueel gemodelleerde prothese volgens specifieke wensen patiënt</v>
      </c>
      <c r="D44" s="60">
        <f>VLOOKUP('Volledige prothese'!A44,'OVERZICHT NZA TECHNIEK'!A:C,3,0)</f>
        <v>22.53</v>
      </c>
      <c r="E44" s="60">
        <f t="shared" si="2"/>
        <v>22.53</v>
      </c>
      <c r="F44" s="15"/>
    </row>
    <row r="45" spans="1:6">
      <c r="A45" s="123" t="s">
        <v>94</v>
      </c>
      <c r="B45" s="58">
        <v>1</v>
      </c>
      <c r="C45" s="59" t="str">
        <f>VLOOKUP(A45,'OVERZICHT NZA TECHNIEK'!A:C,2,0)</f>
        <v>Afmaken volledige prothese </v>
      </c>
      <c r="D45" s="60">
        <f>VLOOKUP('Volledige prothese'!A45,'OVERZICHT NZA TECHNIEK'!A:C,3,0)</f>
        <v>82.19</v>
      </c>
      <c r="E45" s="60">
        <f t="shared" si="2"/>
        <v>82.19</v>
      </c>
      <c r="F45" s="15"/>
    </row>
    <row r="46" spans="1:6">
      <c r="A46" s="123" t="s">
        <v>125</v>
      </c>
      <c r="B46" s="58">
        <v>1</v>
      </c>
      <c r="C46" s="59" t="str">
        <f>VLOOKUP(A46,'OVERZICHT NZA TECHNIEK'!A:C,2,0)</f>
        <v>Reoccluderen + inslijpen per boven of onder, modellen na persen terugplaatsen  </v>
      </c>
      <c r="D46" s="60">
        <f>VLOOKUP('Volledige prothese'!A46,'OVERZICHT NZA TECHNIEK'!A:C,3,0)</f>
        <v>27.89</v>
      </c>
      <c r="E46" s="60">
        <f t="shared" si="2"/>
        <v>27.89</v>
      </c>
      <c r="F46" s="15"/>
    </row>
    <row r="47" spans="1:6">
      <c r="A47" s="123" t="s">
        <v>418</v>
      </c>
      <c r="B47" s="58">
        <v>1</v>
      </c>
      <c r="C47" s="59" t="str">
        <f>VLOOKUP(A47,'OVERZICHT NZA TECHNIEK'!A:C,2,0)</f>
        <v>Arbo- en milieutoeslag </v>
      </c>
      <c r="D47" s="60">
        <f>VLOOKUP('Volledige prothese'!A47,'OVERZICHT NZA TECHNIEK'!A:C,3,0)</f>
        <v>3.12</v>
      </c>
      <c r="E47" s="60">
        <f t="shared" si="2"/>
        <v>3.12</v>
      </c>
      <c r="F47" s="15"/>
    </row>
    <row r="48" spans="1:6">
      <c r="A48" s="123" t="s">
        <v>303</v>
      </c>
      <c r="B48" s="58">
        <v>1</v>
      </c>
      <c r="C48" s="59" t="str">
        <f>VLOOKUP(A48,'OVERZICHT NZA TECHNIEK'!A:C,2,0)</f>
        <v>Tanden (Kunststof front elementen sets (6st))</v>
      </c>
      <c r="D48" s="60">
        <f>VLOOKUP('Volledige prothese'!A48,'OVERZICHT NZA TECHNIEK'!A:C,3,0)</f>
        <v>45.2</v>
      </c>
      <c r="E48" s="60">
        <f t="shared" si="2"/>
        <v>45.2</v>
      </c>
      <c r="F48" s="15"/>
    </row>
    <row r="49" spans="1:6">
      <c r="A49" s="123" t="s">
        <v>305</v>
      </c>
      <c r="B49" s="58">
        <v>1</v>
      </c>
      <c r="C49" s="59" t="str">
        <f>VLOOKUP(A49,'OVERZICHT NZA TECHNIEK'!A:C,2,0)</f>
        <v>Kiezen (Kunststof kiezen per set (8st))</v>
      </c>
      <c r="D49" s="60">
        <f>VLOOKUP('Volledige prothese'!A49,'OVERZICHT NZA TECHNIEK'!A:C,3,0)</f>
        <v>31.05</v>
      </c>
      <c r="E49" s="60">
        <f t="shared" si="2"/>
        <v>31.05</v>
      </c>
      <c r="F49" s="15"/>
    </row>
    <row r="50" spans="1:6" ht="15.6">
      <c r="A50" s="32"/>
      <c r="B50" s="14"/>
      <c r="C50" s="13"/>
      <c r="D50" s="35"/>
      <c r="E50" s="35"/>
      <c r="F50" s="12">
        <f>SUM(E36:E49)</f>
        <v>427.88</v>
      </c>
    </row>
    <row r="51" spans="1:6" ht="15.6">
      <c r="A51" s="111"/>
      <c r="B51" s="65"/>
    </row>
    <row r="52" spans="1:6" ht="15">
      <c r="A52" s="29"/>
      <c r="B52" s="54" t="s">
        <v>349</v>
      </c>
      <c r="C52" s="44" t="s">
        <v>350</v>
      </c>
      <c r="D52" s="45"/>
      <c r="E52" s="45"/>
      <c r="F52" s="16"/>
    </row>
    <row r="53" spans="1:6" ht="15">
      <c r="A53" s="30" t="s">
        <v>0</v>
      </c>
      <c r="B53" s="20" t="s">
        <v>341</v>
      </c>
      <c r="C53" s="3" t="s">
        <v>1</v>
      </c>
      <c r="D53" s="34" t="s">
        <v>342</v>
      </c>
      <c r="E53" s="34" t="s">
        <v>343</v>
      </c>
      <c r="F53" s="4" t="s">
        <v>344</v>
      </c>
    </row>
    <row r="54" spans="1:6">
      <c r="A54" s="123" t="s">
        <v>59</v>
      </c>
      <c r="B54" s="58">
        <v>1</v>
      </c>
      <c r="C54" s="59" t="str">
        <f>VLOOKUP(A54,'OVERZICHT NZA TECHNIEK'!A:C,2,0)</f>
        <v xml:space="preserve">Relinen met was van kunststof lepel inclusief waswal </v>
      </c>
      <c r="D54" s="60">
        <f>VLOOKUP('Volledige prothese'!A54,'OVERZICHT NZA TECHNIEK'!A:C,3,0)</f>
        <v>28.17</v>
      </c>
      <c r="E54" s="60">
        <f t="shared" ref="E54" si="3">D54*B54</f>
        <v>28.17</v>
      </c>
      <c r="F54" s="15"/>
    </row>
    <row r="55" spans="1:6">
      <c r="A55" s="123" t="s">
        <v>57</v>
      </c>
      <c r="B55" s="58">
        <v>1</v>
      </c>
      <c r="C55" s="59" t="str">
        <f>VLOOKUP(A55,'OVERZICHT NZA TECHNIEK'!A:C,2,0)</f>
        <v>Aanbrengen registratie apparatuur op beetplaat </v>
      </c>
      <c r="D55" s="60">
        <f>VLOOKUP('Volledige prothese'!A55,'OVERZICHT NZA TECHNIEK'!A:C,3,0)</f>
        <v>45.65</v>
      </c>
      <c r="E55" s="60">
        <f t="shared" ref="E55:E57" si="4">D55*B55</f>
        <v>45.65</v>
      </c>
      <c r="F55" s="15"/>
    </row>
    <row r="56" spans="1:6">
      <c r="A56" s="123" t="s">
        <v>37</v>
      </c>
      <c r="B56" s="58">
        <v>1</v>
      </c>
      <c r="C56" s="59" t="str">
        <f>VLOOKUP(A56,'OVERZICHT NZA TECHNIEK'!A:C,2,0)</f>
        <v xml:space="preserve">Model monteren volgens intra orale registratie </v>
      </c>
      <c r="D56" s="60">
        <f>VLOOKUP('Volledige prothese'!A56,'OVERZICHT NZA TECHNIEK'!A:C,3,0)</f>
        <v>38.19</v>
      </c>
      <c r="E56" s="60">
        <f t="shared" si="4"/>
        <v>38.19</v>
      </c>
      <c r="F56" s="15"/>
    </row>
    <row r="57" spans="1:6">
      <c r="A57" s="123" t="s">
        <v>80</v>
      </c>
      <c r="B57" s="58">
        <v>1</v>
      </c>
      <c r="C57" s="59" t="str">
        <f>VLOOKUP(A57,'OVERZICHT NZA TECHNIEK'!A:C,2,0)</f>
        <v xml:space="preserve">Meerprijs opstellen volgens bijzondere methode Extra voor opstellen volgens Flögel, Gerber, lingualised occlusion. Eenmaal in rekening te brengen. </v>
      </c>
      <c r="D57" s="60">
        <f>VLOOKUP('Volledige prothese'!A57,'OVERZICHT NZA TECHNIEK'!A:C,3,0)</f>
        <v>46.68</v>
      </c>
      <c r="E57" s="60">
        <f t="shared" si="4"/>
        <v>46.68</v>
      </c>
      <c r="F57" s="15"/>
    </row>
    <row r="58" spans="1:6" ht="15">
      <c r="A58" s="31"/>
      <c r="B58" s="21"/>
      <c r="C58" s="13"/>
      <c r="D58" s="35"/>
      <c r="E58" s="35"/>
      <c r="F58" s="12">
        <f>SUM(E54:F57)</f>
        <v>158.69</v>
      </c>
    </row>
    <row r="59" spans="1:6" ht="15.6">
      <c r="A59" s="111"/>
      <c r="B59" s="65"/>
    </row>
    <row r="60" spans="1:6" ht="15">
      <c r="A60" s="29"/>
      <c r="B60" s="43"/>
      <c r="C60" s="44" t="s">
        <v>351</v>
      </c>
      <c r="D60" s="45"/>
      <c r="E60" s="45"/>
      <c r="F60" s="16"/>
    </row>
    <row r="61" spans="1:6" ht="15">
      <c r="A61" s="30" t="s">
        <v>0</v>
      </c>
      <c r="B61" s="20" t="s">
        <v>341</v>
      </c>
      <c r="C61" s="3" t="s">
        <v>1</v>
      </c>
      <c r="D61" s="34" t="s">
        <v>342</v>
      </c>
      <c r="E61" s="34" t="s">
        <v>343</v>
      </c>
      <c r="F61" s="4" t="s">
        <v>344</v>
      </c>
    </row>
    <row r="62" spans="1:6">
      <c r="A62" s="123" t="s">
        <v>123</v>
      </c>
      <c r="B62" s="58">
        <v>1</v>
      </c>
      <c r="C62" s="59" t="str">
        <f>VLOOKUP(A62,'OVERZICHT NZA TECHNIEK'!A:C,2,0)</f>
        <v xml:space="preserve">Meerprijs weekblijvende basis </v>
      </c>
      <c r="D62" s="60">
        <f>VLOOKUP('Volledige prothese'!A62,'OVERZICHT NZA TECHNIEK'!A:C,3,0)</f>
        <v>125.57</v>
      </c>
      <c r="E62" s="60">
        <f t="shared" ref="E62" si="5">D62*B62</f>
        <v>125.57</v>
      </c>
      <c r="F62" s="15"/>
    </row>
    <row r="63" spans="1:6" ht="15">
      <c r="A63" s="31"/>
      <c r="B63" s="21"/>
      <c r="C63" s="13"/>
      <c r="D63" s="35"/>
      <c r="E63" s="35"/>
      <c r="F63" s="12">
        <f>SUM(E62:F62)</f>
        <v>125.57</v>
      </c>
    </row>
    <row r="64" spans="1:6" ht="15.6">
      <c r="A64" s="111"/>
      <c r="B64" s="65"/>
    </row>
    <row r="65" spans="1:6" ht="15.6">
      <c r="A65" s="75"/>
      <c r="B65" s="43"/>
      <c r="C65" s="44" t="s">
        <v>352</v>
      </c>
      <c r="D65" s="45"/>
      <c r="E65" s="45"/>
      <c r="F65" s="16"/>
    </row>
    <row r="66" spans="1:6" ht="15.6">
      <c r="A66" s="113" t="s">
        <v>0</v>
      </c>
      <c r="B66" s="85" t="s">
        <v>341</v>
      </c>
      <c r="C66" s="86" t="s">
        <v>1</v>
      </c>
      <c r="D66" s="87" t="s">
        <v>342</v>
      </c>
      <c r="E66" s="87" t="s">
        <v>343</v>
      </c>
      <c r="F66" s="88" t="s">
        <v>344</v>
      </c>
    </row>
    <row r="67" spans="1:6">
      <c r="A67" s="61" t="s">
        <v>121</v>
      </c>
      <c r="B67" s="62">
        <v>1</v>
      </c>
      <c r="C67" s="59" t="str">
        <f>VLOOKUP(A67,'OVERZICHT NZA TECHNIEK'!A:C,2,0)</f>
        <v>Overkappingsruimte in kunststof per element</v>
      </c>
      <c r="D67" s="63">
        <f>VLOOKUP(A67,'OVERZICHT NZA TECHNIEK'!A:C,3,0)</f>
        <v>7.46</v>
      </c>
      <c r="E67" s="63">
        <f t="shared" ref="E67" si="6">PRODUCT(B67,D67)</f>
        <v>7.46</v>
      </c>
      <c r="F67" s="15"/>
    </row>
    <row r="68" spans="1:6">
      <c r="A68" s="13"/>
      <c r="B68" s="14"/>
      <c r="C68" s="13"/>
      <c r="D68" s="35"/>
      <c r="E68" s="35"/>
      <c r="F68" s="76">
        <f>SUM(E67)</f>
        <v>7.46</v>
      </c>
    </row>
    <row r="69" spans="1:6">
      <c r="A69" s="66"/>
      <c r="B69" s="65"/>
    </row>
    <row r="70" spans="1:6">
      <c r="A70" s="44"/>
      <c r="B70" s="54"/>
      <c r="C70" s="44" t="s">
        <v>353</v>
      </c>
      <c r="D70" s="77"/>
      <c r="E70" s="77"/>
      <c r="F70" s="78"/>
    </row>
    <row r="71" spans="1:6" ht="15">
      <c r="A71" s="89" t="s">
        <v>0</v>
      </c>
      <c r="B71" s="90" t="s">
        <v>341</v>
      </c>
      <c r="C71" s="86" t="s">
        <v>1</v>
      </c>
      <c r="D71" s="87" t="s">
        <v>342</v>
      </c>
      <c r="E71" s="87" t="s">
        <v>343</v>
      </c>
      <c r="F71" s="88" t="s">
        <v>344</v>
      </c>
    </row>
    <row r="72" spans="1:6">
      <c r="A72" s="61" t="s">
        <v>234</v>
      </c>
      <c r="B72" s="62">
        <v>1</v>
      </c>
      <c r="C72" s="59" t="str">
        <f>VLOOKUP(A72,'OVERZICHT NZA TECHNIEK'!A:C,2,0)</f>
        <v>Volle plaat / metalen basisplaat ter versterking</v>
      </c>
      <c r="D72" s="60">
        <f>VLOOKUP(A72,'OVERZICHT NZA TECHNIEK'!A:C,3,0)</f>
        <v>277.3</v>
      </c>
      <c r="E72" s="60">
        <f t="shared" ref="E72" si="7">D72*B72</f>
        <v>277.3</v>
      </c>
      <c r="F72" s="13"/>
    </row>
    <row r="73" spans="1:6" ht="15">
      <c r="A73" s="31"/>
      <c r="B73" s="14"/>
      <c r="C73" s="13"/>
      <c r="D73" s="91"/>
      <c r="E73" s="91"/>
      <c r="F73" s="12">
        <f>+SUM(D72)</f>
        <v>277.3</v>
      </c>
    </row>
    <row r="74" spans="1:6">
      <c r="A74" s="83"/>
      <c r="B74" s="65"/>
      <c r="D74" s="11"/>
      <c r="E74" s="11"/>
      <c r="F74"/>
    </row>
    <row r="75" spans="1:6">
      <c r="A75" s="79"/>
      <c r="B75" s="54"/>
      <c r="C75" s="44" t="s">
        <v>354</v>
      </c>
      <c r="D75" s="78"/>
      <c r="E75" s="78"/>
      <c r="F75" s="44"/>
    </row>
    <row r="76" spans="1:6" ht="15">
      <c r="A76" s="30" t="s">
        <v>0</v>
      </c>
      <c r="B76" s="20" t="s">
        <v>341</v>
      </c>
      <c r="C76" s="3" t="s">
        <v>1</v>
      </c>
      <c r="D76" s="34" t="s">
        <v>342</v>
      </c>
      <c r="E76" s="34" t="s">
        <v>343</v>
      </c>
      <c r="F76" s="4" t="s">
        <v>344</v>
      </c>
    </row>
    <row r="77" spans="1:6">
      <c r="A77" s="61" t="s">
        <v>240</v>
      </c>
      <c r="B77" s="58">
        <v>1</v>
      </c>
      <c r="C77" s="59" t="str">
        <f>VLOOKUP(A77,'OVERZICHT NZA TECHNIEK'!A:C,2,0)</f>
        <v>Metalen tuber versterking </v>
      </c>
      <c r="D77" s="60">
        <f>VLOOKUP(A77,'OVERZICHT NZA TECHNIEK'!A:C,3,0)</f>
        <v>106.76</v>
      </c>
      <c r="E77" s="60">
        <f t="shared" ref="E77" si="8">D77*B77</f>
        <v>106.76</v>
      </c>
      <c r="F77" s="13"/>
    </row>
    <row r="78" spans="1:6">
      <c r="A78" s="13"/>
      <c r="B78" s="65"/>
      <c r="C78" s="112"/>
      <c r="D78" s="35"/>
      <c r="E78" s="35"/>
      <c r="F78" s="12">
        <v>106.76</v>
      </c>
    </row>
  </sheetData>
  <pageMargins left="0.7" right="0.7" top="0.75" bottom="0.75" header="0.3" footer="0.3"/>
  <pageSetup paperSize="9" scale="90" orientation="landscape" r:id="rId1"/>
  <rowBreaks count="4" manualBreakCount="4">
    <brk id="17" max="16383" man="1"/>
    <brk id="34" max="16383" man="1"/>
    <brk id="51" max="5" man="1"/>
    <brk id="5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zoomScale="90" zoomScaleNormal="90" workbookViewId="0">
      <selection activeCell="I1" sqref="I1"/>
    </sheetView>
  </sheetViews>
  <sheetFormatPr defaultColWidth="8.77734375" defaultRowHeight="14.4"/>
  <cols>
    <col min="1" max="1" width="7.21875" style="19" bestFit="1" customWidth="1"/>
    <col min="2" max="2" width="7" style="17" customWidth="1"/>
    <col min="3" max="3" width="84.21875" customWidth="1"/>
    <col min="4" max="4" width="10.77734375" style="11" customWidth="1"/>
    <col min="5" max="5" width="10.21875" style="11" customWidth="1"/>
    <col min="6" max="6" width="14" style="11" customWidth="1"/>
    <col min="7" max="7" width="0.21875" customWidth="1"/>
    <col min="8" max="8" width="8.77734375" hidden="1" customWidth="1"/>
  </cols>
  <sheetData>
    <row r="1" spans="1:10">
      <c r="A1" s="55"/>
      <c r="B1" s="54" t="s">
        <v>339</v>
      </c>
      <c r="C1" s="56" t="s">
        <v>355</v>
      </c>
      <c r="D1" s="57"/>
      <c r="E1" s="57"/>
      <c r="F1" s="49"/>
    </row>
    <row r="2" spans="1:10">
      <c r="A2" s="5" t="s">
        <v>0</v>
      </c>
      <c r="B2" s="2" t="s">
        <v>341</v>
      </c>
      <c r="C2" s="3" t="s">
        <v>1</v>
      </c>
      <c r="D2" s="4" t="s">
        <v>342</v>
      </c>
      <c r="E2" s="4" t="s">
        <v>343</v>
      </c>
      <c r="F2" s="4" t="s">
        <v>344</v>
      </c>
    </row>
    <row r="3" spans="1:10">
      <c r="A3" s="61" t="s">
        <v>21</v>
      </c>
      <c r="B3" s="62">
        <v>2</v>
      </c>
      <c r="C3" s="59" t="str">
        <f>VLOOKUP(A3,'OVERZICHT NZA TECHNIEK'!A:C,2,0)</f>
        <v>Stonemodel </v>
      </c>
      <c r="D3" s="63">
        <f>VLOOKUP(A3,'OVERZICHT NZA TECHNIEK'!A:C,3,0)</f>
        <v>11.25</v>
      </c>
      <c r="E3" s="63">
        <f t="shared" ref="E3:E14" si="0">PRODUCT(B3,D3)</f>
        <v>22.5</v>
      </c>
      <c r="F3" s="15"/>
    </row>
    <row r="4" spans="1:10">
      <c r="A4" s="61" t="s">
        <v>43</v>
      </c>
      <c r="B4" s="62">
        <v>2</v>
      </c>
      <c r="C4" s="59" t="str">
        <f>VLOOKUP(A4,'OVERZICHT NZA TECHNIEK'!A:C,2,0)</f>
        <v>Individuele lepel kunststof Kunststof lepel, poeder/vloeistoflepel of lichtuithardende lepel voorzien van handvat of waswal </v>
      </c>
      <c r="D4" s="63">
        <f>VLOOKUP(A4,'OVERZICHT NZA TECHNIEK'!A:C,3,0)</f>
        <v>46.63</v>
      </c>
      <c r="E4" s="63">
        <f t="shared" si="0"/>
        <v>93.26</v>
      </c>
      <c r="F4" s="15"/>
    </row>
    <row r="5" spans="1:10">
      <c r="A5" s="61" t="s">
        <v>55</v>
      </c>
      <c r="B5" s="62">
        <v>2</v>
      </c>
      <c r="C5" s="59" t="str">
        <f>VLOOKUP(A5,'OVERZICHT NZA TECHNIEK'!A:C,2,0)</f>
        <v xml:space="preserve">Model uit individuele lepel; betand </v>
      </c>
      <c r="D5" s="63">
        <f>VLOOKUP(A5,'OVERZICHT NZA TECHNIEK'!A:C,3,0)</f>
        <v>18.75</v>
      </c>
      <c r="E5" s="63">
        <f t="shared" si="0"/>
        <v>37.5</v>
      </c>
      <c r="F5" s="15"/>
    </row>
    <row r="6" spans="1:10">
      <c r="A6" s="61" t="s">
        <v>63</v>
      </c>
      <c r="B6" s="62">
        <v>2</v>
      </c>
      <c r="C6" s="59" t="str">
        <f>VLOOKUP(A6,'OVERZICHT NZA TECHNIEK'!A:C,2,0)</f>
        <v>Beetplaat + waswal_x000B_</v>
      </c>
      <c r="D6" s="63">
        <f>VLOOKUP(A6,'OVERZICHT NZA TECHNIEK'!A:C,3,0)</f>
        <v>20.62</v>
      </c>
      <c r="E6" s="63">
        <f t="shared" si="0"/>
        <v>41.24</v>
      </c>
      <c r="F6" s="15"/>
    </row>
    <row r="7" spans="1:10">
      <c r="A7" s="61" t="s">
        <v>61</v>
      </c>
      <c r="B7" s="62">
        <v>2</v>
      </c>
      <c r="C7" s="59" t="str">
        <f>VLOOKUP(A7,'OVERZICHT NZA TECHNIEK'!A:C,2,0)</f>
        <v>Basisplaat voor opstelling </v>
      </c>
      <c r="D7" s="63">
        <f>VLOOKUP(A7,'OVERZICHT NZA TECHNIEK'!A:C,3,0)</f>
        <v>13.56</v>
      </c>
      <c r="E7" s="63">
        <f t="shared" si="0"/>
        <v>27.12</v>
      </c>
      <c r="F7" s="15"/>
    </row>
    <row r="8" spans="1:10">
      <c r="A8" s="61" t="s">
        <v>33</v>
      </c>
      <c r="B8" s="62">
        <v>1</v>
      </c>
      <c r="C8" s="59" t="str">
        <f>VLOOKUP(A8,'OVERZICHT NZA TECHNIEK'!A:C,2,0)</f>
        <v>Model monteren in middelwaard articulator, bijvoorbeeld Balance, Rational, Denatus, Condylator of vergelijkbaar type</v>
      </c>
      <c r="D8" s="63">
        <f>VLOOKUP(A8,'OVERZICHT NZA TECHNIEK'!A:C,3,0)</f>
        <v>22.41</v>
      </c>
      <c r="E8" s="63">
        <f t="shared" si="0"/>
        <v>22.41</v>
      </c>
      <c r="F8" s="15"/>
    </row>
    <row r="9" spans="1:10">
      <c r="A9" s="61" t="s">
        <v>69</v>
      </c>
      <c r="B9" s="62">
        <v>2</v>
      </c>
      <c r="C9" s="59" t="str">
        <f>VLOOKUP(A9,'OVERZICHT NZA TECHNIEK'!A:C,2,0)</f>
        <v>Opstellen volledige prothese </v>
      </c>
      <c r="D9" s="63">
        <f>VLOOKUP(A9,'OVERZICHT NZA TECHNIEK'!A:C,3,0)</f>
        <v>76.28</v>
      </c>
      <c r="E9" s="63">
        <f t="shared" si="0"/>
        <v>152.56</v>
      </c>
      <c r="F9" s="15"/>
    </row>
    <row r="10" spans="1:10">
      <c r="A10" s="61" t="s">
        <v>94</v>
      </c>
      <c r="B10" s="62">
        <v>2</v>
      </c>
      <c r="C10" s="59" t="str">
        <f>VLOOKUP(A10,'OVERZICHT NZA TECHNIEK'!A:C,2,0)</f>
        <v>Afmaken volledige prothese </v>
      </c>
      <c r="D10" s="63">
        <f>VLOOKUP(A10,'OVERZICHT NZA TECHNIEK'!A:C,3,0)</f>
        <v>82.19</v>
      </c>
      <c r="E10" s="63">
        <f t="shared" si="0"/>
        <v>164.38</v>
      </c>
      <c r="F10" s="15"/>
    </row>
    <row r="11" spans="1:10">
      <c r="A11" s="61" t="s">
        <v>125</v>
      </c>
      <c r="B11" s="62">
        <v>2</v>
      </c>
      <c r="C11" s="59" t="str">
        <f>VLOOKUP(A11,'OVERZICHT NZA TECHNIEK'!A:C,2,0)</f>
        <v>Reoccluderen + inslijpen per boven of onder, modellen na persen terugplaatsen  </v>
      </c>
      <c r="D11" s="63">
        <f>VLOOKUP(A11,'OVERZICHT NZA TECHNIEK'!A:C,3,0)</f>
        <v>27.89</v>
      </c>
      <c r="E11" s="63">
        <f t="shared" si="0"/>
        <v>55.78</v>
      </c>
      <c r="F11" s="15"/>
    </row>
    <row r="12" spans="1:10">
      <c r="A12" s="61" t="s">
        <v>418</v>
      </c>
      <c r="B12" s="62">
        <v>1</v>
      </c>
      <c r="C12" s="59" t="str">
        <f>VLOOKUP(A12,'OVERZICHT NZA TECHNIEK'!A:C,2,0)</f>
        <v>Arbo- en milieutoeslag </v>
      </c>
      <c r="D12" s="63">
        <f>VLOOKUP(A12,'OVERZICHT NZA TECHNIEK'!A:C,3,0)</f>
        <v>3.12</v>
      </c>
      <c r="E12" s="63">
        <f t="shared" si="0"/>
        <v>3.12</v>
      </c>
      <c r="F12" s="15"/>
    </row>
    <row r="13" spans="1:10">
      <c r="A13" s="61" t="s">
        <v>303</v>
      </c>
      <c r="B13" s="62">
        <v>2</v>
      </c>
      <c r="C13" s="59" t="str">
        <f>VLOOKUP(A13,'OVERZICHT NZA TECHNIEK'!A:C,2,0)</f>
        <v>Tanden (Kunststof front elementen sets (6st))</v>
      </c>
      <c r="D13" s="63">
        <f>VLOOKUP(A13,'OVERZICHT NZA TECHNIEK'!A:C,3,0)</f>
        <v>45.2</v>
      </c>
      <c r="E13" s="63">
        <f t="shared" si="0"/>
        <v>90.4</v>
      </c>
      <c r="F13" s="15"/>
    </row>
    <row r="14" spans="1:10">
      <c r="A14" s="61" t="s">
        <v>305</v>
      </c>
      <c r="B14" s="62">
        <v>2</v>
      </c>
      <c r="C14" s="59" t="str">
        <f>VLOOKUP(A14,'OVERZICHT NZA TECHNIEK'!A:C,2,0)</f>
        <v>Kiezen (Kunststof kiezen per set (8st))</v>
      </c>
      <c r="D14" s="63">
        <f>VLOOKUP(A14,'OVERZICHT NZA TECHNIEK'!A:C,3,0)</f>
        <v>31.05</v>
      </c>
      <c r="E14" s="63">
        <f t="shared" si="0"/>
        <v>62.1</v>
      </c>
      <c r="F14" s="15"/>
    </row>
    <row r="15" spans="1:10">
      <c r="A15" s="18"/>
      <c r="B15" s="14"/>
      <c r="C15" s="13"/>
      <c r="D15" s="15"/>
      <c r="E15" s="15"/>
      <c r="F15" s="12">
        <f>SUM(E3:F14)</f>
        <v>772.37</v>
      </c>
      <c r="H15" s="39" t="s">
        <v>356</v>
      </c>
      <c r="J15" s="11"/>
    </row>
    <row r="16" spans="1:10">
      <c r="A16" s="83"/>
      <c r="B16" s="65"/>
      <c r="C16" s="66"/>
      <c r="D16" s="68"/>
      <c r="E16" s="68"/>
      <c r="F16" s="68"/>
      <c r="H16" s="39"/>
    </row>
    <row r="17" spans="1:10">
      <c r="A17" s="55"/>
      <c r="B17" s="54" t="s">
        <v>345</v>
      </c>
      <c r="C17" s="56" t="s">
        <v>357</v>
      </c>
      <c r="D17" s="57"/>
      <c r="E17" s="57"/>
      <c r="F17" s="49"/>
    </row>
    <row r="18" spans="1:10">
      <c r="A18" s="5" t="s">
        <v>0</v>
      </c>
      <c r="B18" s="2" t="s">
        <v>341</v>
      </c>
      <c r="C18" s="3" t="s">
        <v>1</v>
      </c>
      <c r="D18" s="4" t="s">
        <v>342</v>
      </c>
      <c r="E18" s="4" t="s">
        <v>343</v>
      </c>
      <c r="F18" s="4" t="s">
        <v>344</v>
      </c>
    </row>
    <row r="19" spans="1:10">
      <c r="A19" s="61" t="s">
        <v>21</v>
      </c>
      <c r="B19" s="62">
        <v>2</v>
      </c>
      <c r="C19" s="59" t="str">
        <f>VLOOKUP(A19,'OVERZICHT NZA TECHNIEK'!A:C,2,0)</f>
        <v>Stonemodel </v>
      </c>
      <c r="D19" s="63">
        <f>VLOOKUP(A19,'OVERZICHT NZA TECHNIEK'!A:C,3,0)</f>
        <v>11.25</v>
      </c>
      <c r="E19" s="63">
        <f t="shared" ref="E19:E30" si="1">PRODUCT(B19,D19)</f>
        <v>22.5</v>
      </c>
      <c r="F19" s="15"/>
    </row>
    <row r="20" spans="1:10">
      <c r="A20" s="61" t="s">
        <v>43</v>
      </c>
      <c r="B20" s="62">
        <v>1</v>
      </c>
      <c r="C20" s="59" t="str">
        <f>VLOOKUP(A20,'OVERZICHT NZA TECHNIEK'!A:C,2,0)</f>
        <v>Individuele lepel kunststof Kunststof lepel, poeder/vloeistoflepel of lichtuithardende lepel voorzien van handvat of waswal </v>
      </c>
      <c r="D20" s="63">
        <f>VLOOKUP(A20,'OVERZICHT NZA TECHNIEK'!A:C,3,0)</f>
        <v>46.63</v>
      </c>
      <c r="E20" s="63">
        <f t="shared" si="1"/>
        <v>46.63</v>
      </c>
      <c r="F20" s="15"/>
    </row>
    <row r="21" spans="1:10">
      <c r="A21" s="61" t="s">
        <v>55</v>
      </c>
      <c r="B21" s="62">
        <v>1</v>
      </c>
      <c r="C21" s="59" t="str">
        <f>VLOOKUP(A21,'OVERZICHT NZA TECHNIEK'!A:C,2,0)</f>
        <v xml:space="preserve">Model uit individuele lepel; betand </v>
      </c>
      <c r="D21" s="63">
        <f>VLOOKUP(A21,'OVERZICHT NZA TECHNIEK'!A:C,3,0)</f>
        <v>18.75</v>
      </c>
      <c r="E21" s="63">
        <f t="shared" si="1"/>
        <v>18.75</v>
      </c>
      <c r="F21" s="15"/>
    </row>
    <row r="22" spans="1:10">
      <c r="A22" s="61" t="s">
        <v>63</v>
      </c>
      <c r="B22" s="62">
        <v>1</v>
      </c>
      <c r="C22" s="59" t="str">
        <f>VLOOKUP(A22,'OVERZICHT NZA TECHNIEK'!A:C,2,0)</f>
        <v>Beetplaat + waswal_x000B_</v>
      </c>
      <c r="D22" s="63">
        <f>VLOOKUP(A22,'OVERZICHT NZA TECHNIEK'!A:C,3,0)</f>
        <v>20.62</v>
      </c>
      <c r="E22" s="63">
        <f t="shared" si="1"/>
        <v>20.62</v>
      </c>
      <c r="F22" s="15"/>
    </row>
    <row r="23" spans="1:10">
      <c r="A23" s="61" t="s">
        <v>33</v>
      </c>
      <c r="B23" s="62">
        <v>1</v>
      </c>
      <c r="C23" s="59" t="str">
        <f>VLOOKUP(A23,'OVERZICHT NZA TECHNIEK'!A:C,2,0)</f>
        <v>Model monteren in middelwaard articulator, bijvoorbeeld Balance, Rational, Denatus, Condylator of vergelijkbaar type</v>
      </c>
      <c r="D23" s="63">
        <f>VLOOKUP(A23,'OVERZICHT NZA TECHNIEK'!A:C,3,0)</f>
        <v>22.41</v>
      </c>
      <c r="E23" s="63">
        <f t="shared" si="1"/>
        <v>22.41</v>
      </c>
      <c r="F23" s="15"/>
    </row>
    <row r="24" spans="1:10">
      <c r="A24" s="61" t="s">
        <v>61</v>
      </c>
      <c r="B24" s="62">
        <v>1</v>
      </c>
      <c r="C24" s="59" t="str">
        <f>VLOOKUP(A24,'OVERZICHT NZA TECHNIEK'!A:C,2,0)</f>
        <v>Basisplaat voor opstelling </v>
      </c>
      <c r="D24" s="63">
        <f>VLOOKUP(A24,'OVERZICHT NZA TECHNIEK'!A:C,3,0)</f>
        <v>13.56</v>
      </c>
      <c r="E24" s="63">
        <f t="shared" si="1"/>
        <v>13.56</v>
      </c>
      <c r="F24" s="15"/>
    </row>
    <row r="25" spans="1:10">
      <c r="A25" s="61" t="s">
        <v>69</v>
      </c>
      <c r="B25" s="62">
        <v>1</v>
      </c>
      <c r="C25" s="59" t="str">
        <f>VLOOKUP(A25,'OVERZICHT NZA TECHNIEK'!A:C,2,0)</f>
        <v>Opstellen volledige prothese </v>
      </c>
      <c r="D25" s="63">
        <f>VLOOKUP(A25,'OVERZICHT NZA TECHNIEK'!A:C,3,0)</f>
        <v>76.28</v>
      </c>
      <c r="E25" s="63">
        <f t="shared" si="1"/>
        <v>76.28</v>
      </c>
      <c r="F25" s="15"/>
    </row>
    <row r="26" spans="1:10">
      <c r="A26" s="61" t="s">
        <v>94</v>
      </c>
      <c r="B26" s="62">
        <v>1</v>
      </c>
      <c r="C26" s="59" t="str">
        <f>VLOOKUP(A26,'OVERZICHT NZA TECHNIEK'!A:C,2,0)</f>
        <v>Afmaken volledige prothese </v>
      </c>
      <c r="D26" s="63">
        <f>VLOOKUP(A26,'OVERZICHT NZA TECHNIEK'!A:C,3,0)</f>
        <v>82.19</v>
      </c>
      <c r="E26" s="63">
        <f t="shared" si="1"/>
        <v>82.19</v>
      </c>
      <c r="F26" s="15"/>
    </row>
    <row r="27" spans="1:10">
      <c r="A27" s="61" t="s">
        <v>125</v>
      </c>
      <c r="B27" s="62">
        <v>1</v>
      </c>
      <c r="C27" s="59" t="str">
        <f>VLOOKUP(A27,'OVERZICHT NZA TECHNIEK'!A:C,2,0)</f>
        <v>Reoccluderen + inslijpen per boven of onder, modellen na persen terugplaatsen  </v>
      </c>
      <c r="D27" s="63">
        <f>VLOOKUP(A27,'OVERZICHT NZA TECHNIEK'!A:C,3,0)</f>
        <v>27.89</v>
      </c>
      <c r="E27" s="63">
        <f t="shared" si="1"/>
        <v>27.89</v>
      </c>
      <c r="F27" s="15"/>
    </row>
    <row r="28" spans="1:10">
      <c r="A28" s="61" t="s">
        <v>418</v>
      </c>
      <c r="B28" s="62">
        <v>1</v>
      </c>
      <c r="C28" s="59" t="str">
        <f>VLOOKUP(A28,'OVERZICHT NZA TECHNIEK'!A:C,2,0)</f>
        <v>Arbo- en milieutoeslag </v>
      </c>
      <c r="D28" s="63">
        <f>VLOOKUP(A28,'OVERZICHT NZA TECHNIEK'!A:C,3,0)</f>
        <v>3.12</v>
      </c>
      <c r="E28" s="63">
        <f t="shared" si="1"/>
        <v>3.12</v>
      </c>
      <c r="F28" s="15"/>
    </row>
    <row r="29" spans="1:10">
      <c r="A29" s="61" t="s">
        <v>303</v>
      </c>
      <c r="B29" s="62">
        <v>1</v>
      </c>
      <c r="C29" s="59" t="str">
        <f>VLOOKUP(A29,'OVERZICHT NZA TECHNIEK'!A:C,2,0)</f>
        <v>Tanden (Kunststof front elementen sets (6st))</v>
      </c>
      <c r="D29" s="63">
        <f>VLOOKUP(A29,'OVERZICHT NZA TECHNIEK'!A:C,3,0)</f>
        <v>45.2</v>
      </c>
      <c r="E29" s="63">
        <f t="shared" si="1"/>
        <v>45.2</v>
      </c>
      <c r="F29" s="15"/>
    </row>
    <row r="30" spans="1:10">
      <c r="A30" s="61" t="s">
        <v>305</v>
      </c>
      <c r="B30" s="62">
        <v>1</v>
      </c>
      <c r="C30" s="59" t="str">
        <f>VLOOKUP(A30,'OVERZICHT NZA TECHNIEK'!A:C,2,0)</f>
        <v>Kiezen (Kunststof kiezen per set (8st))</v>
      </c>
      <c r="D30" s="63">
        <f>VLOOKUP(A30,'OVERZICHT NZA TECHNIEK'!A:C,3,0)</f>
        <v>31.05</v>
      </c>
      <c r="E30" s="63">
        <f t="shared" si="1"/>
        <v>31.05</v>
      </c>
      <c r="F30" s="15"/>
      <c r="H30" s="39" t="s">
        <v>356</v>
      </c>
    </row>
    <row r="31" spans="1:10">
      <c r="A31" s="18"/>
      <c r="B31" s="14"/>
      <c r="C31" s="13"/>
      <c r="D31" s="15"/>
      <c r="E31" s="15"/>
      <c r="F31" s="12">
        <f>SUM(E19:F30)</f>
        <v>410.2</v>
      </c>
      <c r="H31" s="39"/>
      <c r="J31" s="11"/>
    </row>
    <row r="32" spans="1:10">
      <c r="A32" s="83"/>
      <c r="B32" s="65"/>
      <c r="C32" s="66"/>
      <c r="D32" s="68"/>
      <c r="E32" s="68"/>
      <c r="F32" s="68"/>
    </row>
    <row r="33" spans="1:8">
      <c r="A33" s="53"/>
      <c r="B33" s="54" t="s">
        <v>347</v>
      </c>
      <c r="C33" s="56" t="s">
        <v>358</v>
      </c>
      <c r="D33" s="57"/>
      <c r="E33" s="57"/>
      <c r="F33" s="49"/>
    </row>
    <row r="34" spans="1:8">
      <c r="A34" s="5" t="s">
        <v>0</v>
      </c>
      <c r="B34" s="2" t="s">
        <v>341</v>
      </c>
      <c r="C34" s="3" t="s">
        <v>1</v>
      </c>
      <c r="D34" s="4" t="s">
        <v>342</v>
      </c>
      <c r="E34" s="4" t="s">
        <v>343</v>
      </c>
      <c r="F34" s="4" t="s">
        <v>344</v>
      </c>
    </row>
    <row r="35" spans="1:8">
      <c r="A35" s="61" t="s">
        <v>21</v>
      </c>
      <c r="B35" s="62">
        <v>2</v>
      </c>
      <c r="C35" s="59" t="str">
        <f>VLOOKUP(A35,'OVERZICHT NZA TECHNIEK'!A:C,2,0)</f>
        <v>Stonemodel </v>
      </c>
      <c r="D35" s="63">
        <f>VLOOKUP(A35,'OVERZICHT NZA TECHNIEK'!A:C,3,0)</f>
        <v>11.25</v>
      </c>
      <c r="E35" s="63">
        <f t="shared" ref="E35:E46" si="2">PRODUCT(B35,D35)</f>
        <v>22.5</v>
      </c>
      <c r="F35" s="15"/>
    </row>
    <row r="36" spans="1:8">
      <c r="A36" s="61" t="s">
        <v>43</v>
      </c>
      <c r="B36" s="62">
        <v>1</v>
      </c>
      <c r="C36" s="59" t="str">
        <f>VLOOKUP(A36,'OVERZICHT NZA TECHNIEK'!A:C,2,0)</f>
        <v>Individuele lepel kunststof Kunststof lepel, poeder/vloeistoflepel of lichtuithardende lepel voorzien van handvat of waswal </v>
      </c>
      <c r="D36" s="63">
        <f>VLOOKUP(A36,'OVERZICHT NZA TECHNIEK'!A:C,3,0)</f>
        <v>46.63</v>
      </c>
      <c r="E36" s="63">
        <f t="shared" si="2"/>
        <v>46.63</v>
      </c>
      <c r="F36" s="15"/>
    </row>
    <row r="37" spans="1:8">
      <c r="A37" s="61" t="s">
        <v>55</v>
      </c>
      <c r="B37" s="62">
        <v>1</v>
      </c>
      <c r="C37" s="59" t="str">
        <f>VLOOKUP(A37,'OVERZICHT NZA TECHNIEK'!A:C,2,0)</f>
        <v xml:space="preserve">Model uit individuele lepel; betand </v>
      </c>
      <c r="D37" s="63">
        <f>VLOOKUP(A37,'OVERZICHT NZA TECHNIEK'!A:C,3,0)</f>
        <v>18.75</v>
      </c>
      <c r="E37" s="63">
        <f t="shared" si="2"/>
        <v>18.75</v>
      </c>
      <c r="F37" s="15"/>
    </row>
    <row r="38" spans="1:8">
      <c r="A38" s="61" t="s">
        <v>63</v>
      </c>
      <c r="B38" s="62">
        <v>1</v>
      </c>
      <c r="C38" s="59" t="str">
        <f>VLOOKUP(A38,'OVERZICHT NZA TECHNIEK'!A:C,2,0)</f>
        <v>Beetplaat + waswal_x000B_</v>
      </c>
      <c r="D38" s="63">
        <f>VLOOKUP(A38,'OVERZICHT NZA TECHNIEK'!A:C,3,0)</f>
        <v>20.62</v>
      </c>
      <c r="E38" s="63">
        <f t="shared" si="2"/>
        <v>20.62</v>
      </c>
      <c r="F38" s="15"/>
    </row>
    <row r="39" spans="1:8">
      <c r="A39" s="61" t="s">
        <v>33</v>
      </c>
      <c r="B39" s="62">
        <v>1</v>
      </c>
      <c r="C39" s="59" t="str">
        <f>VLOOKUP(A39,'OVERZICHT NZA TECHNIEK'!A:C,2,0)</f>
        <v>Model monteren in middelwaard articulator, bijvoorbeeld Balance, Rational, Denatus, Condylator of vergelijkbaar type</v>
      </c>
      <c r="D39" s="63">
        <f>VLOOKUP(A39,'OVERZICHT NZA TECHNIEK'!A:C,3,0)</f>
        <v>22.41</v>
      </c>
      <c r="E39" s="63">
        <f t="shared" si="2"/>
        <v>22.41</v>
      </c>
      <c r="F39" s="15"/>
    </row>
    <row r="40" spans="1:8">
      <c r="A40" s="61" t="s">
        <v>61</v>
      </c>
      <c r="B40" s="62">
        <v>1</v>
      </c>
      <c r="C40" s="59" t="str">
        <f>VLOOKUP(A40,'OVERZICHT NZA TECHNIEK'!A:C,2,0)</f>
        <v>Basisplaat voor opstelling </v>
      </c>
      <c r="D40" s="63">
        <f>VLOOKUP(A40,'OVERZICHT NZA TECHNIEK'!A:C,3,0)</f>
        <v>13.56</v>
      </c>
      <c r="E40" s="63">
        <f t="shared" si="2"/>
        <v>13.56</v>
      </c>
      <c r="F40" s="15"/>
    </row>
    <row r="41" spans="1:8">
      <c r="A41" s="61" t="s">
        <v>69</v>
      </c>
      <c r="B41" s="62">
        <v>1</v>
      </c>
      <c r="C41" s="59" t="str">
        <f>VLOOKUP(A41,'OVERZICHT NZA TECHNIEK'!A:C,2,0)</f>
        <v>Opstellen volledige prothese </v>
      </c>
      <c r="D41" s="63">
        <f>VLOOKUP(A41,'OVERZICHT NZA TECHNIEK'!A:C,3,0)</f>
        <v>76.28</v>
      </c>
      <c r="E41" s="63">
        <f t="shared" si="2"/>
        <v>76.28</v>
      </c>
      <c r="F41" s="15"/>
    </row>
    <row r="42" spans="1:8">
      <c r="A42" s="61" t="s">
        <v>94</v>
      </c>
      <c r="B42" s="62">
        <v>1</v>
      </c>
      <c r="C42" s="59" t="str">
        <f>VLOOKUP(A42,'OVERZICHT NZA TECHNIEK'!A:C,2,0)</f>
        <v>Afmaken volledige prothese </v>
      </c>
      <c r="D42" s="63">
        <f>VLOOKUP(A42,'OVERZICHT NZA TECHNIEK'!A:C,3,0)</f>
        <v>82.19</v>
      </c>
      <c r="E42" s="63">
        <f t="shared" si="2"/>
        <v>82.19</v>
      </c>
      <c r="F42" s="15"/>
    </row>
    <row r="43" spans="1:8">
      <c r="A43" s="61" t="s">
        <v>125</v>
      </c>
      <c r="B43" s="62">
        <v>1</v>
      </c>
      <c r="C43" s="59" t="str">
        <f>VLOOKUP(A43,'OVERZICHT NZA TECHNIEK'!A:C,2,0)</f>
        <v>Reoccluderen + inslijpen per boven of onder, modellen na persen terugplaatsen  </v>
      </c>
      <c r="D43" s="63">
        <f>VLOOKUP(A43,'OVERZICHT NZA TECHNIEK'!A:C,3,0)</f>
        <v>27.89</v>
      </c>
      <c r="E43" s="63">
        <f t="shared" si="2"/>
        <v>27.89</v>
      </c>
      <c r="F43" s="15"/>
    </row>
    <row r="44" spans="1:8">
      <c r="A44" s="61" t="s">
        <v>418</v>
      </c>
      <c r="B44" s="62">
        <v>1</v>
      </c>
      <c r="C44" s="59" t="str">
        <f>VLOOKUP(A44,'OVERZICHT NZA TECHNIEK'!A:C,2,0)</f>
        <v>Arbo- en milieutoeslag </v>
      </c>
      <c r="D44" s="63">
        <f>VLOOKUP(A44,'OVERZICHT NZA TECHNIEK'!A:C,3,0)</f>
        <v>3.12</v>
      </c>
      <c r="E44" s="63">
        <f t="shared" si="2"/>
        <v>3.12</v>
      </c>
      <c r="F44" s="15"/>
    </row>
    <row r="45" spans="1:8">
      <c r="A45" s="61" t="s">
        <v>303</v>
      </c>
      <c r="B45" s="62">
        <v>1</v>
      </c>
      <c r="C45" s="59" t="str">
        <f>VLOOKUP(A45,'OVERZICHT NZA TECHNIEK'!A:C,2,0)</f>
        <v>Tanden (Kunststof front elementen sets (6st))</v>
      </c>
      <c r="D45" s="63">
        <f>VLOOKUP(A45,'OVERZICHT NZA TECHNIEK'!A:C,3,0)</f>
        <v>45.2</v>
      </c>
      <c r="E45" s="63">
        <f t="shared" si="2"/>
        <v>45.2</v>
      </c>
      <c r="F45" s="15"/>
      <c r="H45" s="39" t="s">
        <v>356</v>
      </c>
    </row>
    <row r="46" spans="1:8">
      <c r="A46" s="61" t="s">
        <v>305</v>
      </c>
      <c r="B46" s="62">
        <v>1</v>
      </c>
      <c r="C46" s="59" t="str">
        <f>VLOOKUP(A46,'OVERZICHT NZA TECHNIEK'!A:C,2,0)</f>
        <v>Kiezen (Kunststof kiezen per set (8st))</v>
      </c>
      <c r="D46" s="63">
        <f>VLOOKUP(A46,'OVERZICHT NZA TECHNIEK'!A:C,3,0)</f>
        <v>31.05</v>
      </c>
      <c r="E46" s="63">
        <f t="shared" si="2"/>
        <v>31.05</v>
      </c>
      <c r="F46" s="15"/>
      <c r="H46" s="39" t="s">
        <v>356</v>
      </c>
    </row>
    <row r="47" spans="1:8">
      <c r="A47" s="18"/>
      <c r="B47" s="14"/>
      <c r="C47" s="13"/>
      <c r="D47" s="15"/>
      <c r="E47" s="15"/>
      <c r="F47" s="12">
        <f>SUM(E35:F46)</f>
        <v>410.2</v>
      </c>
    </row>
    <row r="48" spans="1:8">
      <c r="A48" s="83"/>
      <c r="B48" s="65"/>
      <c r="C48" s="66"/>
      <c r="D48" s="68"/>
      <c r="E48" s="68"/>
      <c r="F48" s="68"/>
    </row>
    <row r="49" spans="1:10">
      <c r="A49" s="53"/>
      <c r="B49" s="54" t="s">
        <v>359</v>
      </c>
      <c r="C49" s="56" t="s">
        <v>360</v>
      </c>
      <c r="D49" s="57"/>
      <c r="E49" s="57"/>
      <c r="F49" s="49"/>
    </row>
    <row r="50" spans="1:10">
      <c r="A50" s="5" t="s">
        <v>0</v>
      </c>
      <c r="B50" s="2" t="s">
        <v>341</v>
      </c>
      <c r="C50" s="3" t="s">
        <v>1</v>
      </c>
      <c r="D50" s="4" t="s">
        <v>342</v>
      </c>
      <c r="E50" s="4" t="s">
        <v>343</v>
      </c>
      <c r="F50" s="4" t="s">
        <v>344</v>
      </c>
    </row>
    <row r="51" spans="1:10">
      <c r="A51" s="61" t="s">
        <v>21</v>
      </c>
      <c r="B51" s="62">
        <v>2</v>
      </c>
      <c r="C51" s="59" t="str">
        <f>VLOOKUP(A51,'OVERZICHT NZA TECHNIEK'!A:C,2,0)</f>
        <v>Stonemodel </v>
      </c>
      <c r="D51" s="63">
        <f>VLOOKUP(A51,'OVERZICHT NZA TECHNIEK'!A:C,3,0)</f>
        <v>11.25</v>
      </c>
      <c r="E51" s="63">
        <f t="shared" ref="E51:E60" si="3">PRODUCT(B51,D51)</f>
        <v>22.5</v>
      </c>
      <c r="F51" s="15"/>
    </row>
    <row r="52" spans="1:10">
      <c r="A52" s="61" t="s">
        <v>33</v>
      </c>
      <c r="B52" s="62">
        <v>1</v>
      </c>
      <c r="C52" s="59" t="str">
        <f>VLOOKUP(A52,'OVERZICHT NZA TECHNIEK'!A:C,2,0)</f>
        <v>Model monteren in middelwaard articulator, bijvoorbeeld Balance, Rational, Denatus, Condylator of vergelijkbaar type</v>
      </c>
      <c r="D52" s="63">
        <f>VLOOKUP(A52,'OVERZICHT NZA TECHNIEK'!A:C,3,0)</f>
        <v>22.41</v>
      </c>
      <c r="E52" s="63">
        <f t="shared" si="3"/>
        <v>22.41</v>
      </c>
      <c r="F52" s="15"/>
    </row>
    <row r="53" spans="1:10">
      <c r="A53" s="61" t="s">
        <v>63</v>
      </c>
      <c r="B53" s="62">
        <v>2</v>
      </c>
      <c r="C53" s="59" t="str">
        <f>VLOOKUP(A53,'OVERZICHT NZA TECHNIEK'!A:C,2,0)</f>
        <v>Beetplaat + waswal_x000B_</v>
      </c>
      <c r="D53" s="63">
        <f>VLOOKUP(A53,'OVERZICHT NZA TECHNIEK'!A:C,3,0)</f>
        <v>20.62</v>
      </c>
      <c r="E53" s="63">
        <f t="shared" si="3"/>
        <v>41.24</v>
      </c>
      <c r="F53" s="15"/>
    </row>
    <row r="54" spans="1:10">
      <c r="A54" s="61" t="s">
        <v>61</v>
      </c>
      <c r="B54" s="62">
        <v>2</v>
      </c>
      <c r="C54" s="59" t="str">
        <f>VLOOKUP(A54,'OVERZICHT NZA TECHNIEK'!A:C,2,0)</f>
        <v>Basisplaat voor opstelling </v>
      </c>
      <c r="D54" s="63">
        <f>VLOOKUP(A54,'OVERZICHT NZA TECHNIEK'!A:C,3,0)</f>
        <v>13.56</v>
      </c>
      <c r="E54" s="63">
        <f t="shared" si="3"/>
        <v>27.12</v>
      </c>
      <c r="F54" s="15"/>
    </row>
    <row r="55" spans="1:10">
      <c r="A55" s="61" t="s">
        <v>69</v>
      </c>
      <c r="B55" s="62">
        <v>2</v>
      </c>
      <c r="C55" s="59" t="str">
        <f>VLOOKUP(A55,'OVERZICHT NZA TECHNIEK'!A:C,2,0)</f>
        <v>Opstellen volledige prothese </v>
      </c>
      <c r="D55" s="63">
        <f>VLOOKUP(A55,'OVERZICHT NZA TECHNIEK'!A:C,3,0)</f>
        <v>76.28</v>
      </c>
      <c r="E55" s="63">
        <f t="shared" si="3"/>
        <v>152.56</v>
      </c>
      <c r="F55" s="15"/>
    </row>
    <row r="56" spans="1:10">
      <c r="A56" s="61" t="s">
        <v>94</v>
      </c>
      <c r="B56" s="62">
        <v>2</v>
      </c>
      <c r="C56" s="59" t="str">
        <f>VLOOKUP(A56,'OVERZICHT NZA TECHNIEK'!A:C,2,0)</f>
        <v>Afmaken volledige prothese </v>
      </c>
      <c r="D56" s="63">
        <f>VLOOKUP(A56,'OVERZICHT NZA TECHNIEK'!A:C,3,0)</f>
        <v>82.19</v>
      </c>
      <c r="E56" s="63">
        <f t="shared" si="3"/>
        <v>164.38</v>
      </c>
      <c r="F56" s="15"/>
    </row>
    <row r="57" spans="1:10">
      <c r="A57" s="61" t="s">
        <v>125</v>
      </c>
      <c r="B57" s="62">
        <v>2</v>
      </c>
      <c r="C57" s="59" t="str">
        <f>VLOOKUP(A57,'OVERZICHT NZA TECHNIEK'!A:C,2,0)</f>
        <v>Reoccluderen + inslijpen per boven of onder, modellen na persen terugplaatsen  </v>
      </c>
      <c r="D57" s="63">
        <f>VLOOKUP(A57,'OVERZICHT NZA TECHNIEK'!A:C,3,0)</f>
        <v>27.89</v>
      </c>
      <c r="E57" s="63">
        <f t="shared" si="3"/>
        <v>55.78</v>
      </c>
      <c r="F57" s="15"/>
    </row>
    <row r="58" spans="1:10">
      <c r="A58" s="61" t="s">
        <v>418</v>
      </c>
      <c r="B58" s="62">
        <v>1</v>
      </c>
      <c r="C58" s="59" t="str">
        <f>VLOOKUP(A58,'OVERZICHT NZA TECHNIEK'!A:C,2,0)</f>
        <v>Arbo- en milieutoeslag </v>
      </c>
      <c r="D58" s="63">
        <f>VLOOKUP(A58,'OVERZICHT NZA TECHNIEK'!A:C,3,0)</f>
        <v>3.12</v>
      </c>
      <c r="E58" s="63">
        <f t="shared" si="3"/>
        <v>3.12</v>
      </c>
      <c r="F58" s="15"/>
    </row>
    <row r="59" spans="1:10">
      <c r="A59" s="61" t="s">
        <v>303</v>
      </c>
      <c r="B59" s="62">
        <v>2</v>
      </c>
      <c r="C59" s="59" t="str">
        <f>VLOOKUP(A59,'OVERZICHT NZA TECHNIEK'!A:C,2,0)</f>
        <v>Tanden (Kunststof front elementen sets (6st))</v>
      </c>
      <c r="D59" s="63">
        <f>VLOOKUP(A59,'OVERZICHT NZA TECHNIEK'!A:C,3,0)</f>
        <v>45.2</v>
      </c>
      <c r="E59" s="63">
        <f t="shared" si="3"/>
        <v>90.4</v>
      </c>
      <c r="F59" s="15"/>
    </row>
    <row r="60" spans="1:10">
      <c r="A60" s="61" t="s">
        <v>305</v>
      </c>
      <c r="B60" s="62">
        <v>2</v>
      </c>
      <c r="C60" s="59" t="str">
        <f>VLOOKUP(A60,'OVERZICHT NZA TECHNIEK'!A:C,2,0)</f>
        <v>Kiezen (Kunststof kiezen per set (8st))</v>
      </c>
      <c r="D60" s="63">
        <f>VLOOKUP(A60,'OVERZICHT NZA TECHNIEK'!A:C,3,0)</f>
        <v>31.05</v>
      </c>
      <c r="E60" s="63">
        <f t="shared" si="3"/>
        <v>62.1</v>
      </c>
      <c r="F60" s="15"/>
      <c r="H60" s="39" t="s">
        <v>356</v>
      </c>
    </row>
    <row r="61" spans="1:10">
      <c r="A61" s="18"/>
      <c r="F61" s="12">
        <f>SUM(E51:F60)</f>
        <v>641.61</v>
      </c>
      <c r="J61" s="11"/>
    </row>
    <row r="62" spans="1:10">
      <c r="A62" s="83"/>
      <c r="B62" s="107"/>
      <c r="C62" s="108"/>
      <c r="D62" s="109"/>
      <c r="E62" s="109"/>
      <c r="F62" s="68"/>
      <c r="J62" s="11"/>
    </row>
    <row r="63" spans="1:10">
      <c r="A63" s="53"/>
      <c r="B63" s="54" t="s">
        <v>361</v>
      </c>
      <c r="C63" s="56" t="s">
        <v>362</v>
      </c>
      <c r="D63" s="57"/>
      <c r="E63" s="57"/>
      <c r="F63" s="49"/>
    </row>
    <row r="64" spans="1:10">
      <c r="A64" s="5" t="s">
        <v>0</v>
      </c>
      <c r="B64" s="2" t="s">
        <v>341</v>
      </c>
      <c r="C64" s="3" t="s">
        <v>1</v>
      </c>
      <c r="D64" s="4" t="s">
        <v>342</v>
      </c>
      <c r="E64" s="4" t="s">
        <v>343</v>
      </c>
      <c r="F64" s="4" t="s">
        <v>344</v>
      </c>
    </row>
    <row r="65" spans="1:10">
      <c r="A65" s="61" t="s">
        <v>21</v>
      </c>
      <c r="B65" s="62">
        <v>2</v>
      </c>
      <c r="C65" s="59" t="str">
        <f>VLOOKUP(A65,'OVERZICHT NZA TECHNIEK'!A:C,2,0)</f>
        <v>Stonemodel </v>
      </c>
      <c r="D65" s="63">
        <f>VLOOKUP(A65,'OVERZICHT NZA TECHNIEK'!A:C,3,0)</f>
        <v>11.25</v>
      </c>
      <c r="E65" s="63">
        <f t="shared" ref="E65:E74" si="4">PRODUCT(B65,D65)</f>
        <v>22.5</v>
      </c>
      <c r="F65" s="15"/>
    </row>
    <row r="66" spans="1:10">
      <c r="A66" s="61" t="s">
        <v>33</v>
      </c>
      <c r="B66" s="62">
        <v>1</v>
      </c>
      <c r="C66" s="59" t="str">
        <f>VLOOKUP(A66,'OVERZICHT NZA TECHNIEK'!A:C,2,0)</f>
        <v>Model monteren in middelwaard articulator, bijvoorbeeld Balance, Rational, Denatus, Condylator of vergelijkbaar type</v>
      </c>
      <c r="D66" s="63">
        <f>VLOOKUP(A66,'OVERZICHT NZA TECHNIEK'!A:C,3,0)</f>
        <v>22.41</v>
      </c>
      <c r="E66" s="63">
        <f t="shared" si="4"/>
        <v>22.41</v>
      </c>
      <c r="F66" s="15"/>
    </row>
    <row r="67" spans="1:10">
      <c r="A67" s="61" t="s">
        <v>61</v>
      </c>
      <c r="B67" s="62">
        <v>1</v>
      </c>
      <c r="C67" s="59" t="str">
        <f>VLOOKUP(A67,'OVERZICHT NZA TECHNIEK'!A:C,2,0)</f>
        <v>Basisplaat voor opstelling </v>
      </c>
      <c r="D67" s="63">
        <f>VLOOKUP(A67,'OVERZICHT NZA TECHNIEK'!A:C,3,0)</f>
        <v>13.56</v>
      </c>
      <c r="E67" s="63">
        <f t="shared" si="4"/>
        <v>13.56</v>
      </c>
      <c r="F67" s="15"/>
    </row>
    <row r="68" spans="1:10">
      <c r="A68" s="61" t="s">
        <v>63</v>
      </c>
      <c r="B68" s="62">
        <v>1</v>
      </c>
      <c r="C68" s="59" t="str">
        <f>VLOOKUP(A68,'OVERZICHT NZA TECHNIEK'!A:C,2,0)</f>
        <v>Beetplaat + waswal_x000B_</v>
      </c>
      <c r="D68" s="63">
        <f>VLOOKUP(A68,'OVERZICHT NZA TECHNIEK'!A:C,3,0)</f>
        <v>20.62</v>
      </c>
      <c r="E68" s="63">
        <f t="shared" si="4"/>
        <v>20.62</v>
      </c>
      <c r="F68" s="15"/>
    </row>
    <row r="69" spans="1:10">
      <c r="A69" s="61" t="s">
        <v>69</v>
      </c>
      <c r="B69" s="62">
        <v>1</v>
      </c>
      <c r="C69" s="59" t="str">
        <f>VLOOKUP(A69,'OVERZICHT NZA TECHNIEK'!A:C,2,0)</f>
        <v>Opstellen volledige prothese </v>
      </c>
      <c r="D69" s="63">
        <f>VLOOKUP(A69,'OVERZICHT NZA TECHNIEK'!A:C,3,0)</f>
        <v>76.28</v>
      </c>
      <c r="E69" s="63">
        <f t="shared" si="4"/>
        <v>76.28</v>
      </c>
      <c r="F69" s="15"/>
    </row>
    <row r="70" spans="1:10">
      <c r="A70" s="61" t="s">
        <v>94</v>
      </c>
      <c r="B70" s="62">
        <v>1</v>
      </c>
      <c r="C70" s="59" t="str">
        <f>VLOOKUP(A70,'OVERZICHT NZA TECHNIEK'!A:C,2,0)</f>
        <v>Afmaken volledige prothese </v>
      </c>
      <c r="D70" s="63">
        <f>VLOOKUP(A70,'OVERZICHT NZA TECHNIEK'!A:C,3,0)</f>
        <v>82.19</v>
      </c>
      <c r="E70" s="63">
        <f t="shared" si="4"/>
        <v>82.19</v>
      </c>
      <c r="F70" s="15"/>
    </row>
    <row r="71" spans="1:10">
      <c r="A71" s="61" t="s">
        <v>125</v>
      </c>
      <c r="B71" s="62">
        <v>1</v>
      </c>
      <c r="C71" s="59" t="str">
        <f>VLOOKUP(A71,'OVERZICHT NZA TECHNIEK'!A:C,2,0)</f>
        <v>Reoccluderen + inslijpen per boven of onder, modellen na persen terugplaatsen  </v>
      </c>
      <c r="D71" s="63">
        <f>VLOOKUP(A71,'OVERZICHT NZA TECHNIEK'!A:C,3,0)</f>
        <v>27.89</v>
      </c>
      <c r="E71" s="63">
        <f t="shared" si="4"/>
        <v>27.89</v>
      </c>
      <c r="F71" s="15"/>
    </row>
    <row r="72" spans="1:10">
      <c r="A72" s="61" t="s">
        <v>418</v>
      </c>
      <c r="B72" s="62">
        <v>1</v>
      </c>
      <c r="C72" s="59" t="str">
        <f>VLOOKUP(A72,'OVERZICHT NZA TECHNIEK'!A:C,2,0)</f>
        <v>Arbo- en milieutoeslag </v>
      </c>
      <c r="D72" s="63">
        <f>VLOOKUP(A72,'OVERZICHT NZA TECHNIEK'!A:C,3,0)</f>
        <v>3.12</v>
      </c>
      <c r="E72" s="63">
        <f t="shared" si="4"/>
        <v>3.12</v>
      </c>
      <c r="F72" s="15"/>
    </row>
    <row r="73" spans="1:10">
      <c r="A73" s="61" t="s">
        <v>303</v>
      </c>
      <c r="B73" s="62">
        <v>1</v>
      </c>
      <c r="C73" s="59" t="str">
        <f>VLOOKUP(A73,'OVERZICHT NZA TECHNIEK'!A:C,2,0)</f>
        <v>Tanden (Kunststof front elementen sets (6st))</v>
      </c>
      <c r="D73" s="63">
        <f>VLOOKUP(A73,'OVERZICHT NZA TECHNIEK'!A:C,3,0)</f>
        <v>45.2</v>
      </c>
      <c r="E73" s="63">
        <f t="shared" si="4"/>
        <v>45.2</v>
      </c>
      <c r="F73" s="15"/>
    </row>
    <row r="74" spans="1:10">
      <c r="A74" s="61" t="s">
        <v>305</v>
      </c>
      <c r="B74" s="62">
        <v>1</v>
      </c>
      <c r="C74" s="59" t="str">
        <f>VLOOKUP(A74,'OVERZICHT NZA TECHNIEK'!A:C,2,0)</f>
        <v>Kiezen (Kunststof kiezen per set (8st))</v>
      </c>
      <c r="D74" s="63">
        <f>VLOOKUP(A74,'OVERZICHT NZA TECHNIEK'!A:C,3,0)</f>
        <v>31.05</v>
      </c>
      <c r="E74" s="63">
        <f t="shared" si="4"/>
        <v>31.05</v>
      </c>
      <c r="F74" s="15"/>
      <c r="H74" s="39" t="s">
        <v>356</v>
      </c>
    </row>
    <row r="75" spans="1:10">
      <c r="A75" s="18"/>
      <c r="B75" s="14"/>
      <c r="C75" s="46"/>
      <c r="D75" s="15"/>
      <c r="E75" s="15"/>
      <c r="F75" s="12">
        <f>SUM(E65:F74)</f>
        <v>344.82</v>
      </c>
      <c r="H75" s="39"/>
    </row>
    <row r="76" spans="1:10">
      <c r="A76" s="83"/>
      <c r="B76" s="65"/>
      <c r="C76" s="74"/>
      <c r="D76" s="68"/>
      <c r="E76" s="68"/>
      <c r="F76" s="68"/>
      <c r="J76" s="11"/>
    </row>
    <row r="77" spans="1:10">
      <c r="A77" s="53"/>
      <c r="B77" s="54" t="s">
        <v>361</v>
      </c>
      <c r="C77" s="56" t="s">
        <v>363</v>
      </c>
      <c r="D77" s="57"/>
      <c r="E77" s="57"/>
      <c r="F77" s="49"/>
    </row>
    <row r="78" spans="1:10">
      <c r="A78" s="5" t="s">
        <v>21</v>
      </c>
      <c r="B78" s="2" t="s">
        <v>341</v>
      </c>
      <c r="C78" s="3" t="s">
        <v>1</v>
      </c>
      <c r="D78" s="4" t="s">
        <v>342</v>
      </c>
      <c r="E78" s="4" t="s">
        <v>343</v>
      </c>
      <c r="F78" s="4" t="s">
        <v>344</v>
      </c>
    </row>
    <row r="79" spans="1:10">
      <c r="A79" s="61" t="s">
        <v>21</v>
      </c>
      <c r="B79" s="62">
        <v>2</v>
      </c>
      <c r="C79" s="59" t="str">
        <f>VLOOKUP(A79,'OVERZICHT NZA TECHNIEK'!A:C,2,0)</f>
        <v>Stonemodel </v>
      </c>
      <c r="D79" s="63">
        <f>VLOOKUP(A79,'OVERZICHT NZA TECHNIEK'!A:C,3,0)</f>
        <v>11.25</v>
      </c>
      <c r="E79" s="63">
        <f t="shared" ref="E79:E88" si="5">PRODUCT(B79,D79)</f>
        <v>22.5</v>
      </c>
      <c r="F79" s="15"/>
    </row>
    <row r="80" spans="1:10">
      <c r="A80" s="61" t="s">
        <v>33</v>
      </c>
      <c r="B80" s="62">
        <v>1</v>
      </c>
      <c r="C80" s="59" t="str">
        <f>VLOOKUP(A80,'OVERZICHT NZA TECHNIEK'!A:C,2,0)</f>
        <v>Model monteren in middelwaard articulator, bijvoorbeeld Balance, Rational, Denatus, Condylator of vergelijkbaar type</v>
      </c>
      <c r="D80" s="63">
        <f>VLOOKUP(A80,'OVERZICHT NZA TECHNIEK'!A:C,3,0)</f>
        <v>22.41</v>
      </c>
      <c r="E80" s="63">
        <f t="shared" si="5"/>
        <v>22.41</v>
      </c>
      <c r="F80" s="15"/>
    </row>
    <row r="81" spans="1:8">
      <c r="A81" s="61" t="s">
        <v>63</v>
      </c>
      <c r="B81" s="62">
        <v>1</v>
      </c>
      <c r="C81" s="59" t="str">
        <f>VLOOKUP(A81,'OVERZICHT NZA TECHNIEK'!A:C,2,0)</f>
        <v>Beetplaat + waswal_x000B_</v>
      </c>
      <c r="D81" s="63">
        <f>VLOOKUP(A81,'OVERZICHT NZA TECHNIEK'!A:C,3,0)</f>
        <v>20.62</v>
      </c>
      <c r="E81" s="63">
        <f t="shared" si="5"/>
        <v>20.62</v>
      </c>
      <c r="F81" s="15"/>
    </row>
    <row r="82" spans="1:8">
      <c r="A82" s="61" t="s">
        <v>61</v>
      </c>
      <c r="B82" s="62">
        <v>1</v>
      </c>
      <c r="C82" s="59" t="str">
        <f>VLOOKUP(A82,'OVERZICHT NZA TECHNIEK'!A:C,2,0)</f>
        <v>Basisplaat voor opstelling </v>
      </c>
      <c r="D82" s="63">
        <f>VLOOKUP(A82,'OVERZICHT NZA TECHNIEK'!A:C,3,0)</f>
        <v>13.56</v>
      </c>
      <c r="E82" s="63">
        <f t="shared" si="5"/>
        <v>13.56</v>
      </c>
      <c r="F82" s="15"/>
    </row>
    <row r="83" spans="1:8">
      <c r="A83" s="61" t="s">
        <v>69</v>
      </c>
      <c r="B83" s="62">
        <v>1</v>
      </c>
      <c r="C83" s="59" t="str">
        <f>VLOOKUP(A83,'OVERZICHT NZA TECHNIEK'!A:C,2,0)</f>
        <v>Opstellen volledige prothese </v>
      </c>
      <c r="D83" s="63">
        <f>VLOOKUP(A83,'OVERZICHT NZA TECHNIEK'!A:C,3,0)</f>
        <v>76.28</v>
      </c>
      <c r="E83" s="63">
        <f t="shared" si="5"/>
        <v>76.28</v>
      </c>
      <c r="F83" s="15"/>
    </row>
    <row r="84" spans="1:8">
      <c r="A84" s="61" t="s">
        <v>94</v>
      </c>
      <c r="B84" s="62">
        <v>1</v>
      </c>
      <c r="C84" s="59" t="str">
        <f>VLOOKUP(A84,'OVERZICHT NZA TECHNIEK'!A:C,2,0)</f>
        <v>Afmaken volledige prothese </v>
      </c>
      <c r="D84" s="63">
        <f>VLOOKUP(A84,'OVERZICHT NZA TECHNIEK'!A:C,3,0)</f>
        <v>82.19</v>
      </c>
      <c r="E84" s="63">
        <f t="shared" si="5"/>
        <v>82.19</v>
      </c>
      <c r="F84" s="15"/>
    </row>
    <row r="85" spans="1:8">
      <c r="A85" s="61" t="s">
        <v>125</v>
      </c>
      <c r="B85" s="62">
        <v>1</v>
      </c>
      <c r="C85" s="59" t="str">
        <f>VLOOKUP(A85,'OVERZICHT NZA TECHNIEK'!A:C,2,0)</f>
        <v>Reoccluderen + inslijpen per boven of onder, modellen na persen terugplaatsen  </v>
      </c>
      <c r="D85" s="63">
        <f>VLOOKUP(A85,'OVERZICHT NZA TECHNIEK'!A:C,3,0)</f>
        <v>27.89</v>
      </c>
      <c r="E85" s="63">
        <f t="shared" si="5"/>
        <v>27.89</v>
      </c>
      <c r="F85" s="15"/>
    </row>
    <row r="86" spans="1:8">
      <c r="A86" s="61" t="s">
        <v>418</v>
      </c>
      <c r="B86" s="62">
        <v>1</v>
      </c>
      <c r="C86" s="59" t="str">
        <f>VLOOKUP(A86,'OVERZICHT NZA TECHNIEK'!A:C,2,0)</f>
        <v>Arbo- en milieutoeslag </v>
      </c>
      <c r="D86" s="63">
        <f>VLOOKUP(A86,'OVERZICHT NZA TECHNIEK'!A:C,3,0)</f>
        <v>3.12</v>
      </c>
      <c r="E86" s="63">
        <f t="shared" si="5"/>
        <v>3.12</v>
      </c>
      <c r="F86" s="15"/>
    </row>
    <row r="87" spans="1:8">
      <c r="A87" s="61" t="s">
        <v>303</v>
      </c>
      <c r="B87" s="62">
        <v>1</v>
      </c>
      <c r="C87" s="59" t="str">
        <f>VLOOKUP(A87,'OVERZICHT NZA TECHNIEK'!A:C,2,0)</f>
        <v>Tanden (Kunststof front elementen sets (6st))</v>
      </c>
      <c r="D87" s="63">
        <f>VLOOKUP(A87,'OVERZICHT NZA TECHNIEK'!A:C,3,0)</f>
        <v>45.2</v>
      </c>
      <c r="E87" s="63">
        <f t="shared" si="5"/>
        <v>45.2</v>
      </c>
      <c r="F87" s="15"/>
    </row>
    <row r="88" spans="1:8">
      <c r="A88" s="61" t="s">
        <v>305</v>
      </c>
      <c r="B88" s="62">
        <v>1</v>
      </c>
      <c r="C88" s="59" t="str">
        <f>VLOOKUP(A88,'OVERZICHT NZA TECHNIEK'!A:C,2,0)</f>
        <v>Kiezen (Kunststof kiezen per set (8st))</v>
      </c>
      <c r="D88" s="63">
        <f>VLOOKUP(A88,'OVERZICHT NZA TECHNIEK'!A:C,3,0)</f>
        <v>31.05</v>
      </c>
      <c r="E88" s="63">
        <f t="shared" si="5"/>
        <v>31.05</v>
      </c>
      <c r="F88" s="15"/>
      <c r="H88" s="39" t="s">
        <v>356</v>
      </c>
    </row>
    <row r="89" spans="1:8">
      <c r="A89" s="18"/>
      <c r="B89" s="14"/>
      <c r="C89" s="13"/>
      <c r="D89" s="15"/>
      <c r="E89" s="15"/>
      <c r="F89" s="12">
        <f>SUM(E79:F88)</f>
        <v>344.82</v>
      </c>
    </row>
    <row r="90" spans="1:8">
      <c r="A90" s="83"/>
      <c r="B90" s="65"/>
      <c r="C90" s="66"/>
      <c r="D90" s="68"/>
      <c r="E90" s="68"/>
      <c r="F90" s="68"/>
    </row>
    <row r="91" spans="1:8">
      <c r="A91" s="53"/>
      <c r="B91" s="54"/>
      <c r="C91" s="56" t="s">
        <v>364</v>
      </c>
      <c r="D91" s="57"/>
      <c r="E91" s="57"/>
      <c r="F91" s="49"/>
    </row>
    <row r="92" spans="1:8">
      <c r="A92" s="5" t="s">
        <v>0</v>
      </c>
      <c r="B92" s="2" t="s">
        <v>341</v>
      </c>
      <c r="C92" s="3" t="s">
        <v>1</v>
      </c>
      <c r="D92" s="4" t="s">
        <v>342</v>
      </c>
      <c r="E92" s="4" t="s">
        <v>343</v>
      </c>
      <c r="F92" s="4" t="s">
        <v>344</v>
      </c>
    </row>
    <row r="93" spans="1:8">
      <c r="A93" s="61" t="s">
        <v>82</v>
      </c>
      <c r="B93" s="62">
        <v>1</v>
      </c>
      <c r="C93" s="59" t="str">
        <f>VLOOKUP(A93,'OVERZICHT NZA TECHNIEK'!A:C,2,0)</f>
        <v>Immediaat per element (tot maximaal 6 elementen per kaak)</v>
      </c>
      <c r="D93" s="63">
        <f>VLOOKUP(A93,'OVERZICHT NZA TECHNIEK'!A:C,3,0)</f>
        <v>7.72</v>
      </c>
      <c r="E93" s="63">
        <f t="shared" ref="E93" si="6">PRODUCT(B93,D93)</f>
        <v>7.72</v>
      </c>
      <c r="F93" s="15"/>
    </row>
    <row r="94" spans="1:8">
      <c r="A94" s="18"/>
      <c r="B94" s="14"/>
      <c r="C94" s="13"/>
      <c r="D94" s="15"/>
      <c r="E94" s="15"/>
      <c r="F94" s="12">
        <f>SUM(E93)</f>
        <v>7.72</v>
      </c>
    </row>
    <row r="95" spans="1:8">
      <c r="F95"/>
    </row>
  </sheetData>
  <pageMargins left="0.7" right="0.7" top="0.75" bottom="0.75" header="0.3" footer="0.3"/>
  <pageSetup paperSize="9" scale="80" orientation="landscape" r:id="rId1"/>
  <rowBreaks count="4" manualBreakCount="4">
    <brk id="16" max="16383" man="1"/>
    <brk id="31" max="16383" man="1"/>
    <brk id="60" max="16383" man="1"/>
    <brk id="75" max="16383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4"/>
  <sheetViews>
    <sheetView zoomScale="90" zoomScaleNormal="90" workbookViewId="0">
      <selection activeCell="J126" sqref="J126"/>
    </sheetView>
  </sheetViews>
  <sheetFormatPr defaultColWidth="8.77734375" defaultRowHeight="14.4"/>
  <cols>
    <col min="1" max="1" width="6.77734375" style="19" customWidth="1"/>
    <col min="2" max="2" width="7" style="17" customWidth="1"/>
    <col min="3" max="3" width="94.21875" customWidth="1"/>
    <col min="4" max="4" width="11.21875" style="33" customWidth="1"/>
    <col min="5" max="5" width="10.44140625" style="33" customWidth="1"/>
    <col min="6" max="6" width="13.77734375" style="11" customWidth="1"/>
    <col min="8" max="8" width="11.21875" customWidth="1"/>
  </cols>
  <sheetData>
    <row r="1" spans="1:8">
      <c r="A1" s="124"/>
      <c r="B1" s="54" t="s">
        <v>365</v>
      </c>
      <c r="C1" s="44" t="s">
        <v>366</v>
      </c>
      <c r="D1" s="45"/>
      <c r="E1" s="45"/>
      <c r="F1" s="16"/>
      <c r="H1" s="97" t="s">
        <v>367</v>
      </c>
    </row>
    <row r="2" spans="1:8">
      <c r="A2" s="5" t="s">
        <v>0</v>
      </c>
      <c r="B2" s="2" t="s">
        <v>341</v>
      </c>
      <c r="C2" s="3" t="s">
        <v>1</v>
      </c>
      <c r="D2" s="34" t="s">
        <v>342</v>
      </c>
      <c r="E2" s="34" t="s">
        <v>343</v>
      </c>
      <c r="F2" s="4" t="s">
        <v>344</v>
      </c>
      <c r="H2" s="99">
        <v>2</v>
      </c>
    </row>
    <row r="3" spans="1:8">
      <c r="A3" s="61" t="s">
        <v>21</v>
      </c>
      <c r="B3" s="62">
        <v>2</v>
      </c>
      <c r="C3" s="59" t="str">
        <f>VLOOKUP(A3,'OVERZICHT NZA TECHNIEK'!A:C,2,0)</f>
        <v>Stonemodel </v>
      </c>
      <c r="D3" s="60">
        <f>VLOOKUP(A3,'OVERZICHT NZA TECHNIEK'!A:C,3,0)</f>
        <v>11.25</v>
      </c>
      <c r="E3" s="60">
        <f t="shared" ref="E3:E25" si="0">PRODUCT(B3,D3)</f>
        <v>22.5</v>
      </c>
      <c r="F3" s="15"/>
    </row>
    <row r="4" spans="1:8">
      <c r="A4" s="61" t="s">
        <v>43</v>
      </c>
      <c r="B4" s="62">
        <v>1</v>
      </c>
      <c r="C4" s="59" t="str">
        <f>VLOOKUP(A4,'OVERZICHT NZA TECHNIEK'!A:C,2,0)</f>
        <v>Individuele lepel kunststof Kunststof lepel, poeder/vloeistoflepel of lichtuithardende lepel voorzien van handvat of waswal </v>
      </c>
      <c r="D4" s="60">
        <f>VLOOKUP(A4,'OVERZICHT NZA TECHNIEK'!A:C,3,0)</f>
        <v>46.63</v>
      </c>
      <c r="E4" s="60">
        <f t="shared" si="0"/>
        <v>46.63</v>
      </c>
      <c r="F4" s="15"/>
    </row>
    <row r="5" spans="1:8">
      <c r="A5" s="61" t="s">
        <v>53</v>
      </c>
      <c r="B5" s="62">
        <v>1</v>
      </c>
      <c r="C5" s="59" t="str">
        <f>VLOOKUP(A5,'OVERZICHT NZA TECHNIEK'!A:C,2,0)</f>
        <v xml:space="preserve">Model uit individuele lepel; onbetand </v>
      </c>
      <c r="D5" s="60">
        <f>VLOOKUP(A5,'OVERZICHT NZA TECHNIEK'!A:C,3,0)</f>
        <v>13.9</v>
      </c>
      <c r="E5" s="60">
        <f t="shared" si="0"/>
        <v>13.9</v>
      </c>
      <c r="F5" s="15"/>
    </row>
    <row r="6" spans="1:8">
      <c r="A6" s="61" t="s">
        <v>271</v>
      </c>
      <c r="B6" s="62">
        <v>1</v>
      </c>
      <c r="C6" s="59" t="str">
        <f>VLOOKUP(A6,'OVERZICHT NZA TECHNIEK'!A:C,2,0)</f>
        <v>Kunstharslepel ten behoeve van implantaat</v>
      </c>
      <c r="D6" s="60">
        <f>VLOOKUP(A6,'OVERZICHT NZA TECHNIEK'!A:C,3,0)</f>
        <v>61.68</v>
      </c>
      <c r="E6" s="60">
        <f t="shared" si="0"/>
        <v>61.68</v>
      </c>
      <c r="F6" s="15"/>
    </row>
    <row r="7" spans="1:8">
      <c r="A7" s="61" t="s">
        <v>276</v>
      </c>
      <c r="B7" s="62">
        <f>$H$2</f>
        <v>2</v>
      </c>
      <c r="C7" s="59" t="str">
        <f>VLOOKUP(A7,'OVERZICHT NZA TECHNIEK'!A:C,2,0)</f>
        <v xml:space="preserve">Hulpdelen plaatsen in afdruk, per stuk </v>
      </c>
      <c r="D7" s="60">
        <f>VLOOKUP(A7,'OVERZICHT NZA TECHNIEK'!A:C,3,0)</f>
        <v>8.65</v>
      </c>
      <c r="E7" s="60">
        <f t="shared" si="0"/>
        <v>17.3</v>
      </c>
      <c r="F7" s="117"/>
    </row>
    <row r="8" spans="1:8">
      <c r="A8" s="61" t="s">
        <v>315</v>
      </c>
      <c r="B8" s="62">
        <f>$H$2</f>
        <v>2</v>
      </c>
      <c r="C8" s="59" t="str">
        <f>VLOOKUP(A8,'OVERZICHT NZA TECHNIEK'!A:C,2,0)</f>
        <v>Modelanaloog (drukknop)</v>
      </c>
      <c r="D8" s="60">
        <f>VLOOKUP(A8,'OVERZICHT NZA TECHNIEK'!A:C,3,0)</f>
        <v>19.3</v>
      </c>
      <c r="E8" s="60">
        <f t="shared" si="0"/>
        <v>38.6</v>
      </c>
      <c r="F8" s="117"/>
    </row>
    <row r="9" spans="1:8">
      <c r="A9" s="61" t="s">
        <v>279</v>
      </c>
      <c r="B9" s="62">
        <v>1</v>
      </c>
      <c r="C9" s="59" t="str">
        <f>VLOOKUP(A9,'OVERZICHT NZA TECHNIEK'!A:C,2,0)</f>
        <v>Stonemodel uit kunststof implantaat lepel_x000B_</v>
      </c>
      <c r="D9" s="60">
        <f>VLOOKUP(A9,'OVERZICHT NZA TECHNIEK'!A:C,3,0)</f>
        <v>24.39</v>
      </c>
      <c r="E9" s="60">
        <f t="shared" si="0"/>
        <v>24.39</v>
      </c>
      <c r="F9" s="15"/>
    </row>
    <row r="10" spans="1:8">
      <c r="A10" s="119" t="s">
        <v>29</v>
      </c>
      <c r="B10" s="120">
        <v>1</v>
      </c>
      <c r="C10" s="121" t="str">
        <f>VLOOKUP(A10,'OVERZICHT NZA TECHNIEK'!A:C,2,0)</f>
        <v>Precisie duplicaatmodel (uit siliconen) </v>
      </c>
      <c r="D10" s="122">
        <f>VLOOKUP(A10,'OVERZICHT NZA TECHNIEK'!A:C,3,0)</f>
        <v>45.69</v>
      </c>
      <c r="E10" s="122">
        <f t="shared" si="0"/>
        <v>45.69</v>
      </c>
      <c r="F10" s="15"/>
      <c r="G10" s="116"/>
    </row>
    <row r="11" spans="1:8">
      <c r="A11" s="61" t="s">
        <v>63</v>
      </c>
      <c r="B11" s="62">
        <v>2</v>
      </c>
      <c r="C11" s="59" t="str">
        <f>VLOOKUP(A11,'OVERZICHT NZA TECHNIEK'!A:C,2,0)</f>
        <v>Beetplaat + waswal_x000B_</v>
      </c>
      <c r="D11" s="60">
        <f>VLOOKUP(A11,'OVERZICHT NZA TECHNIEK'!A:C,3,0)</f>
        <v>20.62</v>
      </c>
      <c r="E11" s="60">
        <f t="shared" si="0"/>
        <v>41.24</v>
      </c>
      <c r="F11" s="15"/>
    </row>
    <row r="12" spans="1:8">
      <c r="A12" s="61" t="s">
        <v>33</v>
      </c>
      <c r="B12" s="62">
        <v>1</v>
      </c>
      <c r="C12" s="59" t="str">
        <f>VLOOKUP(A12,'OVERZICHT NZA TECHNIEK'!A:C,2,0)</f>
        <v>Model monteren in middelwaard articulator, bijvoorbeeld Balance, Rational, Denatus, Condylator of vergelijkbaar type</v>
      </c>
      <c r="D12" s="60">
        <f>VLOOKUP(A12,'OVERZICHT NZA TECHNIEK'!A:C,3,0)</f>
        <v>22.41</v>
      </c>
      <c r="E12" s="60">
        <f t="shared" ref="E12" si="1">PRODUCT(B12,D12)</f>
        <v>22.41</v>
      </c>
      <c r="F12" s="15"/>
    </row>
    <row r="13" spans="1:8">
      <c r="A13" s="61" t="s">
        <v>61</v>
      </c>
      <c r="B13" s="62">
        <v>2</v>
      </c>
      <c r="C13" s="59" t="str">
        <f>VLOOKUP(A13,'OVERZICHT NZA TECHNIEK'!A:C,2,0)</f>
        <v>Basisplaat voor opstelling </v>
      </c>
      <c r="D13" s="60">
        <f>VLOOKUP(A13,'OVERZICHT NZA TECHNIEK'!A:C,3,0)</f>
        <v>13.56</v>
      </c>
      <c r="E13" s="60">
        <f t="shared" si="0"/>
        <v>27.12</v>
      </c>
      <c r="F13" s="15"/>
    </row>
    <row r="14" spans="1:8">
      <c r="A14" s="61" t="s">
        <v>69</v>
      </c>
      <c r="B14" s="62">
        <v>1</v>
      </c>
      <c r="C14" s="59" t="str">
        <f>VLOOKUP(A14,'OVERZICHT NZA TECHNIEK'!A:C,2,0)</f>
        <v>Opstellen volledige prothese </v>
      </c>
      <c r="D14" s="60">
        <f>VLOOKUP(A14,'OVERZICHT NZA TECHNIEK'!A:C,3,0)</f>
        <v>76.28</v>
      </c>
      <c r="E14" s="60">
        <f t="shared" si="0"/>
        <v>76.28</v>
      </c>
      <c r="F14" s="15"/>
    </row>
    <row r="15" spans="1:8">
      <c r="A15" s="61" t="s">
        <v>285</v>
      </c>
      <c r="B15" s="62">
        <v>1</v>
      </c>
      <c r="C15" s="59" t="str">
        <f>VLOOKUP(A15,'OVERZICHT NZA TECHNIEK'!A:C,2,0)</f>
        <v xml:space="preserve">Opst./persen/gieten/inject./afwerken op suprastructuur </v>
      </c>
      <c r="D15" s="60">
        <f>VLOOKUP(A15,'OVERZICHT NZA TECHNIEK'!A:C,3,0)</f>
        <v>207.29</v>
      </c>
      <c r="E15" s="60">
        <f t="shared" si="0"/>
        <v>207.29</v>
      </c>
      <c r="F15" s="15"/>
    </row>
    <row r="16" spans="1:8">
      <c r="A16" s="61" t="s">
        <v>84</v>
      </c>
      <c r="B16" s="62">
        <v>2</v>
      </c>
      <c r="C16" s="59" t="str">
        <f>VLOOKUP(A16,'OVERZICHT NZA TECHNIEK'!A:C,2,0)</f>
        <v>Individuele modellatie (per boven of onder) . Volledige individueel gemodelleerde prothese volgens specifieke wensen patiënt</v>
      </c>
      <c r="D16" s="60">
        <f>VLOOKUP(A16,'OVERZICHT NZA TECHNIEK'!A:C,3,0)</f>
        <v>22.53</v>
      </c>
      <c r="E16" s="60">
        <f t="shared" si="0"/>
        <v>45.06</v>
      </c>
      <c r="F16" s="15"/>
    </row>
    <row r="17" spans="1:8">
      <c r="A17" s="61" t="s">
        <v>300</v>
      </c>
      <c r="B17" s="62">
        <f>$H$2</f>
        <v>2</v>
      </c>
      <c r="C17" s="59" t="str">
        <f>VLOOKUP(A17,'OVERZICHT NZA TECHNIEK'!A:C,2,0)</f>
        <v xml:space="preserve">Stellen slot met behulp van parallellometer </v>
      </c>
      <c r="D17" s="60">
        <f>VLOOKUP(A17,'OVERZICHT NZA TECHNIEK'!A:C,3,0)</f>
        <v>37.79</v>
      </c>
      <c r="E17" s="60">
        <f t="shared" si="0"/>
        <v>75.58</v>
      </c>
      <c r="F17" s="15"/>
    </row>
    <row r="18" spans="1:8">
      <c r="A18" s="61" t="s">
        <v>171</v>
      </c>
      <c r="B18" s="62">
        <f>$H$2</f>
        <v>2</v>
      </c>
      <c r="C18" s="59" t="str">
        <f>VLOOKUP(A18,'OVERZICHT NZA TECHNIEK'!A:C,2,0)</f>
        <v>Montage slot in kunststof </v>
      </c>
      <c r="D18" s="60">
        <f>VLOOKUP(A18,'OVERZICHT NZA TECHNIEK'!A:C,3,0)</f>
        <v>37.880000000000003</v>
      </c>
      <c r="E18" s="60">
        <f t="shared" si="0"/>
        <v>75.760000000000005</v>
      </c>
      <c r="F18" s="15"/>
    </row>
    <row r="19" spans="1:8">
      <c r="A19" s="125" t="s">
        <v>324</v>
      </c>
      <c r="B19" s="62">
        <f>$H$2</f>
        <v>2</v>
      </c>
      <c r="C19" s="59" t="str">
        <f>VLOOKUP(A19,'OVERZICHT NZA TECHNIEK'!A:C,2,0)</f>
        <v>Drukknopmatrix</v>
      </c>
      <c r="D19" s="60">
        <f>VLOOKUP(A19,'OVERZICHT NZA TECHNIEK'!A:C,3,0)</f>
        <v>81.5</v>
      </c>
      <c r="E19" s="60">
        <f t="shared" ref="E19" si="2">PRODUCT(B19,D19)</f>
        <v>163</v>
      </c>
      <c r="F19" s="15"/>
    </row>
    <row r="20" spans="1:8">
      <c r="A20" s="61" t="s">
        <v>94</v>
      </c>
      <c r="B20" s="62">
        <v>1</v>
      </c>
      <c r="C20" s="59" t="str">
        <f>VLOOKUP(A20,'OVERZICHT NZA TECHNIEK'!A:C,2,0)</f>
        <v>Afmaken volledige prothese </v>
      </c>
      <c r="D20" s="60">
        <f>VLOOKUP(A20,'OVERZICHT NZA TECHNIEK'!A:C,3,0)</f>
        <v>82.19</v>
      </c>
      <c r="E20" s="60">
        <f t="shared" si="0"/>
        <v>82.19</v>
      </c>
      <c r="F20" s="15"/>
    </row>
    <row r="21" spans="1:8">
      <c r="A21" s="61" t="s">
        <v>295</v>
      </c>
      <c r="B21" s="62">
        <f>$H$2</f>
        <v>2</v>
      </c>
      <c r="C21" s="59" t="str">
        <f>VLOOKUP(A21,'OVERZICHT NZA TECHNIEK'!A:C,2,0)</f>
        <v xml:space="preserve">Implantaat toeslag; eenmalig per werkstuk per implantaat </v>
      </c>
      <c r="D21" s="60">
        <f>VLOOKUP(A21,'OVERZICHT NZA TECHNIEK'!A:C,3,0)</f>
        <v>88.15</v>
      </c>
      <c r="E21" s="60">
        <f t="shared" si="0"/>
        <v>176.3</v>
      </c>
      <c r="F21" s="15"/>
    </row>
    <row r="22" spans="1:8">
      <c r="A22" s="61" t="s">
        <v>125</v>
      </c>
      <c r="B22" s="62">
        <v>2</v>
      </c>
      <c r="C22" s="59" t="str">
        <f>VLOOKUP(A22,'OVERZICHT NZA TECHNIEK'!A:C,2,0)</f>
        <v>Reoccluderen + inslijpen per boven of onder, modellen na persen terugplaatsen  </v>
      </c>
      <c r="D22" s="60">
        <f>VLOOKUP(A22,'OVERZICHT NZA TECHNIEK'!A:C,3,0)</f>
        <v>27.89</v>
      </c>
      <c r="E22" s="60">
        <f t="shared" si="0"/>
        <v>55.78</v>
      </c>
      <c r="F22" s="15"/>
    </row>
    <row r="23" spans="1:8">
      <c r="A23" s="61" t="s">
        <v>418</v>
      </c>
      <c r="B23" s="62">
        <v>1</v>
      </c>
      <c r="C23" s="59" t="str">
        <f>VLOOKUP(A23,'OVERZICHT NZA TECHNIEK'!A:C,2,0)</f>
        <v>Arbo- en milieutoeslag </v>
      </c>
      <c r="D23" s="60">
        <f>VLOOKUP(A23,'OVERZICHT NZA TECHNIEK'!A:C,3,0)</f>
        <v>3.12</v>
      </c>
      <c r="E23" s="60">
        <f t="shared" si="0"/>
        <v>3.12</v>
      </c>
      <c r="F23" s="15"/>
    </row>
    <row r="24" spans="1:8">
      <c r="A24" s="61" t="s">
        <v>303</v>
      </c>
      <c r="B24" s="62">
        <v>2</v>
      </c>
      <c r="C24" s="59" t="str">
        <f>VLOOKUP(A24,'OVERZICHT NZA TECHNIEK'!A:C,2,0)</f>
        <v>Tanden (Kunststof front elementen sets (6st))</v>
      </c>
      <c r="D24" s="60">
        <f>VLOOKUP(A24,'OVERZICHT NZA TECHNIEK'!A:C,3,0)</f>
        <v>45.2</v>
      </c>
      <c r="E24" s="60">
        <f t="shared" si="0"/>
        <v>90.4</v>
      </c>
      <c r="F24" s="15"/>
    </row>
    <row r="25" spans="1:8">
      <c r="A25" s="61" t="s">
        <v>305</v>
      </c>
      <c r="B25" s="62">
        <v>2</v>
      </c>
      <c r="C25" s="59" t="str">
        <f>VLOOKUP(A25,'OVERZICHT NZA TECHNIEK'!A:C,2,0)</f>
        <v>Kiezen (Kunststof kiezen per set (8st))</v>
      </c>
      <c r="D25" s="60">
        <f>VLOOKUP(A25,'OVERZICHT NZA TECHNIEK'!A:C,3,0)</f>
        <v>31.05</v>
      </c>
      <c r="E25" s="60">
        <f t="shared" si="0"/>
        <v>62.1</v>
      </c>
      <c r="F25" s="15"/>
      <c r="H25" t="s">
        <v>368</v>
      </c>
    </row>
    <row r="26" spans="1:8">
      <c r="A26" s="18"/>
      <c r="B26" s="14"/>
      <c r="C26" s="13"/>
      <c r="D26" s="35"/>
      <c r="E26" s="35"/>
      <c r="F26" s="76">
        <f>SUM(E3:F25)</f>
        <v>1474.3199999999997</v>
      </c>
      <c r="H26" s="11">
        <f>F26+$F$153</f>
        <v>1633.0099999999998</v>
      </c>
    </row>
    <row r="27" spans="1:8">
      <c r="A27" s="83"/>
      <c r="B27" s="65"/>
      <c r="C27" s="66"/>
      <c r="D27" s="81"/>
      <c r="E27" s="81"/>
      <c r="F27" s="80"/>
    </row>
    <row r="28" spans="1:8">
      <c r="A28" s="126"/>
      <c r="B28" s="43" t="s">
        <v>369</v>
      </c>
      <c r="C28" s="44" t="s">
        <v>370</v>
      </c>
      <c r="D28" s="45"/>
      <c r="E28" s="45"/>
      <c r="F28" s="16"/>
    </row>
    <row r="29" spans="1:8">
      <c r="A29" s="5" t="s">
        <v>0</v>
      </c>
      <c r="B29" s="2" t="s">
        <v>341</v>
      </c>
      <c r="C29" s="3" t="s">
        <v>1</v>
      </c>
      <c r="D29" s="34" t="s">
        <v>342</v>
      </c>
      <c r="E29" s="34" t="s">
        <v>343</v>
      </c>
      <c r="F29" s="4" t="s">
        <v>344</v>
      </c>
      <c r="H29" s="100">
        <v>2</v>
      </c>
    </row>
    <row r="30" spans="1:8">
      <c r="A30" s="61" t="s">
        <v>21</v>
      </c>
      <c r="B30" s="62">
        <v>2</v>
      </c>
      <c r="C30" s="59" t="str">
        <f>VLOOKUP(A30,'OVERZICHT NZA TECHNIEK'!A:C,2,0)</f>
        <v>Stonemodel </v>
      </c>
      <c r="D30" s="60">
        <f>VLOOKUP(A30,'OVERZICHT NZA TECHNIEK'!A:C,3,0)</f>
        <v>11.25</v>
      </c>
      <c r="E30" s="60">
        <f t="shared" ref="E30:E48" si="3">PRODUCT(B30,D30)</f>
        <v>22.5</v>
      </c>
      <c r="F30" s="15"/>
    </row>
    <row r="31" spans="1:8">
      <c r="A31" s="61" t="s">
        <v>271</v>
      </c>
      <c r="B31" s="62">
        <v>1</v>
      </c>
      <c r="C31" s="59" t="str">
        <f>VLOOKUP(A31,'OVERZICHT NZA TECHNIEK'!A:C,2,0)</f>
        <v>Kunstharslepel ten behoeve van implantaat</v>
      </c>
      <c r="D31" s="60">
        <f>VLOOKUP(A31,'OVERZICHT NZA TECHNIEK'!A:C,3,0)</f>
        <v>61.68</v>
      </c>
      <c r="E31" s="60">
        <f t="shared" si="3"/>
        <v>61.68</v>
      </c>
      <c r="F31" s="15"/>
    </row>
    <row r="32" spans="1:8">
      <c r="A32" s="61" t="s">
        <v>63</v>
      </c>
      <c r="B32" s="62">
        <v>1</v>
      </c>
      <c r="C32" s="59" t="str">
        <f>VLOOKUP(A32,'OVERZICHT NZA TECHNIEK'!A:C,2,0)</f>
        <v>Beetplaat + waswal_x000B_</v>
      </c>
      <c r="D32" s="60">
        <f>VLOOKUP(A32,'OVERZICHT NZA TECHNIEK'!A:C,3,0)</f>
        <v>20.62</v>
      </c>
      <c r="E32" s="60">
        <f>PRODUCT(B32,D32)</f>
        <v>20.62</v>
      </c>
      <c r="F32" s="15"/>
    </row>
    <row r="33" spans="1:8">
      <c r="A33" s="61" t="s">
        <v>276</v>
      </c>
      <c r="B33" s="62">
        <f>$H$29</f>
        <v>2</v>
      </c>
      <c r="C33" s="59" t="str">
        <f>VLOOKUP(A33,'OVERZICHT NZA TECHNIEK'!A:C,2,0)</f>
        <v xml:space="preserve">Hulpdelen plaatsen in afdruk, per stuk </v>
      </c>
      <c r="D33" s="60">
        <f>VLOOKUP(A33,'OVERZICHT NZA TECHNIEK'!A:C,3,0)</f>
        <v>8.65</v>
      </c>
      <c r="E33" s="60">
        <f>PRODUCT(B33,D33)</f>
        <v>17.3</v>
      </c>
      <c r="F33" s="117"/>
    </row>
    <row r="34" spans="1:8">
      <c r="A34" s="61" t="s">
        <v>315</v>
      </c>
      <c r="B34" s="62">
        <f>$H$29</f>
        <v>2</v>
      </c>
      <c r="C34" s="59" t="str">
        <f>VLOOKUP(A34,'OVERZICHT NZA TECHNIEK'!A:C,2,0)</f>
        <v>Modelanaloog (drukknop)</v>
      </c>
      <c r="D34" s="60">
        <f>VLOOKUP(A34,'OVERZICHT NZA TECHNIEK'!A:C,3,0)</f>
        <v>19.3</v>
      </c>
      <c r="E34" s="60">
        <f t="shared" si="3"/>
        <v>38.6</v>
      </c>
      <c r="F34" s="15"/>
    </row>
    <row r="35" spans="1:8">
      <c r="A35" s="61" t="s">
        <v>279</v>
      </c>
      <c r="B35" s="62">
        <v>1</v>
      </c>
      <c r="C35" s="59" t="str">
        <f>VLOOKUP(A35,'OVERZICHT NZA TECHNIEK'!A:C,2,0)</f>
        <v>Stonemodel uit kunststof implantaat lepel_x000B_</v>
      </c>
      <c r="D35" s="60">
        <f>VLOOKUP(A35,'OVERZICHT NZA TECHNIEK'!A:C,3,0)</f>
        <v>24.39</v>
      </c>
      <c r="E35" s="60">
        <f t="shared" si="3"/>
        <v>24.39</v>
      </c>
      <c r="F35" s="15"/>
    </row>
    <row r="36" spans="1:8">
      <c r="A36" s="61" t="s">
        <v>29</v>
      </c>
      <c r="B36" s="62">
        <v>1</v>
      </c>
      <c r="C36" s="59" t="str">
        <f>VLOOKUP(A36,'OVERZICHT NZA TECHNIEK'!A:C,2,0)</f>
        <v>Precisie duplicaatmodel (uit siliconen) </v>
      </c>
      <c r="D36" s="60">
        <f>VLOOKUP(A36,'OVERZICHT NZA TECHNIEK'!A:C,3,0)</f>
        <v>45.69</v>
      </c>
      <c r="E36" s="60">
        <f t="shared" si="3"/>
        <v>45.69</v>
      </c>
      <c r="F36" s="15"/>
    </row>
    <row r="37" spans="1:8">
      <c r="A37" s="61" t="s">
        <v>33</v>
      </c>
      <c r="B37" s="62">
        <v>1</v>
      </c>
      <c r="C37" s="59" t="str">
        <f>VLOOKUP(A37,'OVERZICHT NZA TECHNIEK'!A:C,2,0)</f>
        <v>Model monteren in middelwaard articulator, bijvoorbeeld Balance, Rational, Denatus, Condylator of vergelijkbaar type</v>
      </c>
      <c r="D37" s="60">
        <f>VLOOKUP(A37,'OVERZICHT NZA TECHNIEK'!A:C,3,0)</f>
        <v>22.41</v>
      </c>
      <c r="E37" s="60">
        <f t="shared" si="3"/>
        <v>22.41</v>
      </c>
      <c r="F37" s="15"/>
    </row>
    <row r="38" spans="1:8">
      <c r="A38" s="61" t="s">
        <v>61</v>
      </c>
      <c r="B38" s="62">
        <v>1</v>
      </c>
      <c r="C38" s="59" t="str">
        <f>VLOOKUP(A38,'OVERZICHT NZA TECHNIEK'!A:C,2,0)</f>
        <v>Basisplaat voor opstelling </v>
      </c>
      <c r="D38" s="60">
        <f>VLOOKUP(A38,'OVERZICHT NZA TECHNIEK'!A:C,3,0)</f>
        <v>13.56</v>
      </c>
      <c r="E38" s="60">
        <f t="shared" si="3"/>
        <v>13.56</v>
      </c>
      <c r="F38" s="15"/>
    </row>
    <row r="39" spans="1:8">
      <c r="A39" s="61" t="s">
        <v>285</v>
      </c>
      <c r="B39" s="62">
        <v>1</v>
      </c>
      <c r="C39" s="59" t="str">
        <f>VLOOKUP(A39,'OVERZICHT NZA TECHNIEK'!A:C,2,0)</f>
        <v xml:space="preserve">Opst./persen/gieten/inject./afwerken op suprastructuur </v>
      </c>
      <c r="D39" s="60">
        <f>VLOOKUP(A39,'OVERZICHT NZA TECHNIEK'!A:C,3,0)</f>
        <v>207.29</v>
      </c>
      <c r="E39" s="60">
        <f t="shared" si="3"/>
        <v>207.29</v>
      </c>
      <c r="F39" s="15"/>
    </row>
    <row r="40" spans="1:8">
      <c r="A40" s="61" t="s">
        <v>84</v>
      </c>
      <c r="B40" s="62">
        <v>1</v>
      </c>
      <c r="C40" s="59" t="str">
        <f>VLOOKUP(A40,'OVERZICHT NZA TECHNIEK'!A:C,2,0)</f>
        <v>Individuele modellatie (per boven of onder) . Volledige individueel gemodelleerde prothese volgens specifieke wensen patiënt</v>
      </c>
      <c r="D40" s="60">
        <f>VLOOKUP(A40,'OVERZICHT NZA TECHNIEK'!A:C,3,0)</f>
        <v>22.53</v>
      </c>
      <c r="E40" s="60">
        <f t="shared" si="3"/>
        <v>22.53</v>
      </c>
      <c r="F40" s="15"/>
    </row>
    <row r="41" spans="1:8">
      <c r="A41" s="61" t="s">
        <v>300</v>
      </c>
      <c r="B41" s="62">
        <f>$H$29</f>
        <v>2</v>
      </c>
      <c r="C41" s="59" t="str">
        <f>VLOOKUP(A41,'OVERZICHT NZA TECHNIEK'!A:C,2,0)</f>
        <v xml:space="preserve">Stellen slot met behulp van parallellometer </v>
      </c>
      <c r="D41" s="60">
        <f>VLOOKUP(A41,'OVERZICHT NZA TECHNIEK'!A:C,3,0)</f>
        <v>37.79</v>
      </c>
      <c r="E41" s="60">
        <f t="shared" si="3"/>
        <v>75.58</v>
      </c>
      <c r="F41" s="15"/>
    </row>
    <row r="42" spans="1:8">
      <c r="A42" s="125" t="s">
        <v>171</v>
      </c>
      <c r="B42" s="62">
        <f>$H$29</f>
        <v>2</v>
      </c>
      <c r="C42" s="59" t="str">
        <f>VLOOKUP(A42,'OVERZICHT NZA TECHNIEK'!A:C,2,0)</f>
        <v>Montage slot in kunststof </v>
      </c>
      <c r="D42" s="60">
        <f>VLOOKUP(A42,'OVERZICHT NZA TECHNIEK'!A:C,3,0)</f>
        <v>37.880000000000003</v>
      </c>
      <c r="E42" s="60">
        <f t="shared" ref="E42" si="4">PRODUCT(B42,D42)</f>
        <v>75.760000000000005</v>
      </c>
      <c r="F42" s="15"/>
    </row>
    <row r="43" spans="1:8">
      <c r="A43" s="61" t="s">
        <v>324</v>
      </c>
      <c r="B43" s="62">
        <f>$H$29</f>
        <v>2</v>
      </c>
      <c r="C43" s="59" t="str">
        <f>VLOOKUP(A43,'OVERZICHT NZA TECHNIEK'!A:C,2,0)</f>
        <v>Drukknopmatrix</v>
      </c>
      <c r="D43" s="60">
        <f>VLOOKUP(A43,'OVERZICHT NZA TECHNIEK'!A:C,3,0)</f>
        <v>81.5</v>
      </c>
      <c r="E43" s="60">
        <f t="shared" si="3"/>
        <v>163</v>
      </c>
      <c r="F43" s="15"/>
    </row>
    <row r="44" spans="1:8">
      <c r="A44" s="61" t="s">
        <v>295</v>
      </c>
      <c r="B44" s="62">
        <f>$H$29</f>
        <v>2</v>
      </c>
      <c r="C44" s="59" t="str">
        <f>VLOOKUP(A44,'OVERZICHT NZA TECHNIEK'!A:C,2,0)</f>
        <v xml:space="preserve">Implantaat toeslag; eenmalig per werkstuk per implantaat </v>
      </c>
      <c r="D44" s="60">
        <f>VLOOKUP(A44,'OVERZICHT NZA TECHNIEK'!A:C,3,0)</f>
        <v>88.15</v>
      </c>
      <c r="E44" s="60">
        <f t="shared" si="3"/>
        <v>176.3</v>
      </c>
      <c r="F44" s="15"/>
    </row>
    <row r="45" spans="1:8">
      <c r="A45" s="61" t="s">
        <v>125</v>
      </c>
      <c r="B45" s="62">
        <v>1</v>
      </c>
      <c r="C45" s="59" t="str">
        <f>VLOOKUP(A45,'OVERZICHT NZA TECHNIEK'!A:C,2,0)</f>
        <v>Reoccluderen + inslijpen per boven of onder, modellen na persen terugplaatsen  </v>
      </c>
      <c r="D45" s="60">
        <f>VLOOKUP(A45,'OVERZICHT NZA TECHNIEK'!A:C,3,0)</f>
        <v>27.89</v>
      </c>
      <c r="E45" s="60">
        <f t="shared" si="3"/>
        <v>27.89</v>
      </c>
      <c r="F45" s="15"/>
    </row>
    <row r="46" spans="1:8">
      <c r="A46" s="61" t="s">
        <v>418</v>
      </c>
      <c r="B46" s="62">
        <v>1</v>
      </c>
      <c r="C46" s="59" t="str">
        <f>VLOOKUP(A46,'OVERZICHT NZA TECHNIEK'!A:C,2,0)</f>
        <v>Arbo- en milieutoeslag </v>
      </c>
      <c r="D46" s="60">
        <f>VLOOKUP(A46,'OVERZICHT NZA TECHNIEK'!A:C,3,0)</f>
        <v>3.12</v>
      </c>
      <c r="E46" s="60">
        <f t="shared" si="3"/>
        <v>3.12</v>
      </c>
      <c r="F46" s="15"/>
    </row>
    <row r="47" spans="1:8">
      <c r="A47" s="61" t="s">
        <v>305</v>
      </c>
      <c r="B47" s="62">
        <v>1</v>
      </c>
      <c r="C47" s="59" t="str">
        <f>VLOOKUP(A47,'OVERZICHT NZA TECHNIEK'!A:C,2,0)</f>
        <v>Kiezen (Kunststof kiezen per set (8st))</v>
      </c>
      <c r="D47" s="60">
        <f>VLOOKUP(A47,'OVERZICHT NZA TECHNIEK'!A:C,3,0)</f>
        <v>31.05</v>
      </c>
      <c r="E47" s="60">
        <f t="shared" si="3"/>
        <v>31.05</v>
      </c>
      <c r="F47" s="15"/>
    </row>
    <row r="48" spans="1:8">
      <c r="A48" s="61" t="s">
        <v>303</v>
      </c>
      <c r="B48" s="62">
        <v>1</v>
      </c>
      <c r="C48" s="59" t="str">
        <f>VLOOKUP(A48,'OVERZICHT NZA TECHNIEK'!A:C,2,0)</f>
        <v>Tanden (Kunststof front elementen sets (6st))</v>
      </c>
      <c r="D48" s="60">
        <f>VLOOKUP(A48,'OVERZICHT NZA TECHNIEK'!A:C,3,0)</f>
        <v>45.2</v>
      </c>
      <c r="E48" s="60">
        <f t="shared" si="3"/>
        <v>45.2</v>
      </c>
      <c r="F48" s="15"/>
      <c r="H48" t="s">
        <v>368</v>
      </c>
    </row>
    <row r="49" spans="1:8">
      <c r="A49" s="18"/>
      <c r="B49" s="14"/>
      <c r="C49" s="13"/>
      <c r="D49" s="35"/>
      <c r="E49" s="35"/>
      <c r="F49" s="76">
        <f>SUM(E30:F48)</f>
        <v>1094.47</v>
      </c>
      <c r="H49" s="11">
        <f>F49+$F$153</f>
        <v>1253.1600000000001</v>
      </c>
    </row>
    <row r="50" spans="1:8">
      <c r="A50" s="83"/>
      <c r="B50" s="65"/>
      <c r="C50" s="66"/>
      <c r="D50" s="81"/>
      <c r="E50" s="81"/>
      <c r="F50" s="68"/>
    </row>
    <row r="51" spans="1:8">
      <c r="A51" s="126"/>
      <c r="B51" s="54" t="s">
        <v>371</v>
      </c>
      <c r="C51" s="44" t="s">
        <v>372</v>
      </c>
      <c r="D51" s="45"/>
      <c r="E51" s="45"/>
      <c r="F51" s="16"/>
    </row>
    <row r="52" spans="1:8">
      <c r="A52" s="5" t="s">
        <v>0</v>
      </c>
      <c r="B52" s="2" t="s">
        <v>341</v>
      </c>
      <c r="C52" s="3" t="s">
        <v>1</v>
      </c>
      <c r="D52" s="34" t="s">
        <v>342</v>
      </c>
      <c r="E52" s="34" t="s">
        <v>343</v>
      </c>
      <c r="F52" s="4" t="s">
        <v>344</v>
      </c>
      <c r="H52" s="100">
        <v>2</v>
      </c>
    </row>
    <row r="53" spans="1:8">
      <c r="A53" s="61" t="s">
        <v>21</v>
      </c>
      <c r="B53" s="62">
        <v>2</v>
      </c>
      <c r="C53" s="59" t="str">
        <f>VLOOKUP(A53,'OVERZICHT NZA TECHNIEK'!A:C,2,0)</f>
        <v>Stonemodel </v>
      </c>
      <c r="D53" s="60">
        <f>VLOOKUP(A53,'OVERZICHT NZA TECHNIEK'!A:C,3,0)</f>
        <v>11.25</v>
      </c>
      <c r="E53" s="60">
        <f t="shared" ref="E53:E71" si="5">PRODUCT(B53,D53)</f>
        <v>22.5</v>
      </c>
      <c r="F53" s="15"/>
    </row>
    <row r="54" spans="1:8">
      <c r="A54" s="61" t="s">
        <v>63</v>
      </c>
      <c r="B54" s="62">
        <v>1</v>
      </c>
      <c r="C54" s="59" t="s">
        <v>373</v>
      </c>
      <c r="D54" s="60">
        <f>VLOOKUP(A32,'OVERZICHT NZA TECHNIEK'!A:C,3,0)</f>
        <v>20.62</v>
      </c>
      <c r="E54" s="60">
        <f>PRODUCT(B54,D54)</f>
        <v>20.62</v>
      </c>
      <c r="F54" s="15"/>
    </row>
    <row r="55" spans="1:8">
      <c r="A55" s="61" t="s">
        <v>271</v>
      </c>
      <c r="B55" s="62">
        <v>1</v>
      </c>
      <c r="C55" s="59" t="str">
        <f>VLOOKUP(A55,'OVERZICHT NZA TECHNIEK'!A:C,2,0)</f>
        <v>Kunstharslepel ten behoeve van implantaat</v>
      </c>
      <c r="D55" s="60">
        <f>VLOOKUP(A55,'OVERZICHT NZA TECHNIEK'!A:C,3,0)</f>
        <v>61.68</v>
      </c>
      <c r="E55" s="60">
        <f t="shared" si="5"/>
        <v>61.68</v>
      </c>
      <c r="F55" s="15"/>
    </row>
    <row r="56" spans="1:8">
      <c r="A56" s="61" t="s">
        <v>276</v>
      </c>
      <c r="B56" s="62">
        <f>$H$52</f>
        <v>2</v>
      </c>
      <c r="C56" s="59" t="str">
        <f>VLOOKUP(A56,'OVERZICHT NZA TECHNIEK'!A:C,2,0)</f>
        <v xml:space="preserve">Hulpdelen plaatsen in afdruk, per stuk </v>
      </c>
      <c r="D56" s="60">
        <f>VLOOKUP(A56,'OVERZICHT NZA TECHNIEK'!A:C,3,0)</f>
        <v>8.65</v>
      </c>
      <c r="E56" s="60">
        <f t="shared" si="5"/>
        <v>17.3</v>
      </c>
      <c r="F56" s="15"/>
    </row>
    <row r="57" spans="1:8">
      <c r="A57" s="61" t="s">
        <v>315</v>
      </c>
      <c r="B57" s="62">
        <f>$H$52</f>
        <v>2</v>
      </c>
      <c r="C57" s="59" t="str">
        <f>VLOOKUP(A57,'OVERZICHT NZA TECHNIEK'!A:C,2,0)</f>
        <v>Modelanaloog (drukknop)</v>
      </c>
      <c r="D57" s="60">
        <f>VLOOKUP(A57,'OVERZICHT NZA TECHNIEK'!A:C,3,0)</f>
        <v>19.3</v>
      </c>
      <c r="E57" s="60">
        <f>PRODUCT(B57,D57)</f>
        <v>38.6</v>
      </c>
      <c r="F57" s="15"/>
    </row>
    <row r="58" spans="1:8">
      <c r="A58" s="61" t="s">
        <v>279</v>
      </c>
      <c r="B58" s="62">
        <v>1</v>
      </c>
      <c r="C58" s="59" t="str">
        <f>VLOOKUP(A58,'OVERZICHT NZA TECHNIEK'!A:C,2,0)</f>
        <v>Stonemodel uit kunststof implantaat lepel_x000B_</v>
      </c>
      <c r="D58" s="60">
        <f>VLOOKUP(A58,'OVERZICHT NZA TECHNIEK'!A:C,3,0)</f>
        <v>24.39</v>
      </c>
      <c r="E58" s="60">
        <f t="shared" si="5"/>
        <v>24.39</v>
      </c>
      <c r="F58" s="15"/>
    </row>
    <row r="59" spans="1:8">
      <c r="A59" s="119" t="s">
        <v>29</v>
      </c>
      <c r="B59" s="120">
        <v>1</v>
      </c>
      <c r="C59" s="121" t="str">
        <f>VLOOKUP(A59,'OVERZICHT NZA TECHNIEK'!A:C,2,0)</f>
        <v>Precisie duplicaatmodel (uit siliconen) </v>
      </c>
      <c r="D59" s="122">
        <f>VLOOKUP(A59,'OVERZICHT NZA TECHNIEK'!A:C,3,0)</f>
        <v>45.69</v>
      </c>
      <c r="E59" s="122">
        <f t="shared" si="5"/>
        <v>45.69</v>
      </c>
      <c r="F59" s="15"/>
      <c r="G59" s="116"/>
    </row>
    <row r="60" spans="1:8">
      <c r="A60" s="61" t="s">
        <v>33</v>
      </c>
      <c r="B60" s="62">
        <v>1</v>
      </c>
      <c r="C60" s="59" t="str">
        <f>VLOOKUP(A60,'OVERZICHT NZA TECHNIEK'!A:C,2,0)</f>
        <v>Model monteren in middelwaard articulator, bijvoorbeeld Balance, Rational, Denatus, Condylator of vergelijkbaar type</v>
      </c>
      <c r="D60" s="60">
        <f>VLOOKUP(A60,'OVERZICHT NZA TECHNIEK'!A:C,3,0)</f>
        <v>22.41</v>
      </c>
      <c r="E60" s="60">
        <f t="shared" ref="E60" si="6">PRODUCT(B60,D60)</f>
        <v>22.41</v>
      </c>
      <c r="F60" s="15"/>
    </row>
    <row r="61" spans="1:8">
      <c r="A61" s="61" t="s">
        <v>61</v>
      </c>
      <c r="B61" s="62">
        <v>1</v>
      </c>
      <c r="C61" s="59" t="str">
        <f>VLOOKUP(A61,'OVERZICHT NZA TECHNIEK'!A:C,2,0)</f>
        <v>Basisplaat voor opstelling </v>
      </c>
      <c r="D61" s="60">
        <f>VLOOKUP(A61,'OVERZICHT NZA TECHNIEK'!A:C,3,0)</f>
        <v>13.56</v>
      </c>
      <c r="E61" s="60">
        <f t="shared" si="5"/>
        <v>13.56</v>
      </c>
      <c r="F61" s="15"/>
    </row>
    <row r="62" spans="1:8">
      <c r="A62" s="61" t="s">
        <v>285</v>
      </c>
      <c r="B62" s="62">
        <v>1</v>
      </c>
      <c r="C62" s="59" t="str">
        <f>VLOOKUP(A62,'OVERZICHT NZA TECHNIEK'!A:C,2,0)</f>
        <v xml:space="preserve">Opst./persen/gieten/inject./afwerken op suprastructuur </v>
      </c>
      <c r="D62" s="60">
        <f>VLOOKUP(A62,'OVERZICHT NZA TECHNIEK'!A:C,3,0)</f>
        <v>207.29</v>
      </c>
      <c r="E62" s="60">
        <f t="shared" si="5"/>
        <v>207.29</v>
      </c>
      <c r="F62" s="15"/>
    </row>
    <row r="63" spans="1:8">
      <c r="A63" s="61" t="s">
        <v>84</v>
      </c>
      <c r="B63" s="62">
        <v>1</v>
      </c>
      <c r="C63" s="59" t="str">
        <f>VLOOKUP(A63,'OVERZICHT NZA TECHNIEK'!A:C,2,0)</f>
        <v>Individuele modellatie (per boven of onder) . Volledige individueel gemodelleerde prothese volgens specifieke wensen patiënt</v>
      </c>
      <c r="D63" s="60">
        <f>VLOOKUP(A63,'OVERZICHT NZA TECHNIEK'!A:C,3,0)</f>
        <v>22.53</v>
      </c>
      <c r="E63" s="60">
        <f t="shared" si="5"/>
        <v>22.53</v>
      </c>
      <c r="F63" s="15"/>
    </row>
    <row r="64" spans="1:8">
      <c r="A64" s="61" t="s">
        <v>300</v>
      </c>
      <c r="B64" s="62">
        <f>$H$52</f>
        <v>2</v>
      </c>
      <c r="C64" s="59" t="str">
        <f>VLOOKUP(A64,'OVERZICHT NZA TECHNIEK'!A:C,2,0)</f>
        <v xml:space="preserve">Stellen slot met behulp van parallellometer </v>
      </c>
      <c r="D64" s="60">
        <f>VLOOKUP(A64,'OVERZICHT NZA TECHNIEK'!A:C,3,0)</f>
        <v>37.79</v>
      </c>
      <c r="E64" s="60">
        <f t="shared" si="5"/>
        <v>75.58</v>
      </c>
      <c r="F64" s="15"/>
    </row>
    <row r="65" spans="1:8">
      <c r="A65" s="61" t="s">
        <v>171</v>
      </c>
      <c r="B65" s="62">
        <f>$H$52</f>
        <v>2</v>
      </c>
      <c r="C65" s="59" t="str">
        <f>VLOOKUP(A65,'OVERZICHT NZA TECHNIEK'!A:C,2,0)</f>
        <v>Montage slot in kunststof </v>
      </c>
      <c r="D65" s="60">
        <f>VLOOKUP(A65,'OVERZICHT NZA TECHNIEK'!A:C,3,0)</f>
        <v>37.880000000000003</v>
      </c>
      <c r="E65" s="60">
        <f t="shared" si="5"/>
        <v>75.760000000000005</v>
      </c>
      <c r="F65" s="15"/>
    </row>
    <row r="66" spans="1:8">
      <c r="A66" s="61" t="s">
        <v>324</v>
      </c>
      <c r="B66" s="62">
        <f>$H$52</f>
        <v>2</v>
      </c>
      <c r="C66" s="59" t="str">
        <f>VLOOKUP(A66,'OVERZICHT NZA TECHNIEK'!A:C,2,0)</f>
        <v>Drukknopmatrix</v>
      </c>
      <c r="D66" s="60">
        <f>VLOOKUP(A66,'OVERZICHT NZA TECHNIEK'!A:C,3,0)</f>
        <v>81.5</v>
      </c>
      <c r="E66" s="60">
        <f>PRODUCT(B66,D66)</f>
        <v>163</v>
      </c>
      <c r="F66" s="15"/>
    </row>
    <row r="67" spans="1:8">
      <c r="A67" s="61" t="s">
        <v>295</v>
      </c>
      <c r="B67" s="62">
        <f>$H$52</f>
        <v>2</v>
      </c>
      <c r="C67" s="59" t="str">
        <f>VLOOKUP(A67,'OVERZICHT NZA TECHNIEK'!A:C,2,0)</f>
        <v xml:space="preserve">Implantaat toeslag; eenmalig per werkstuk per implantaat </v>
      </c>
      <c r="D67" s="60">
        <f>VLOOKUP(A67,'OVERZICHT NZA TECHNIEK'!A:C,3,0)</f>
        <v>88.15</v>
      </c>
      <c r="E67" s="60">
        <f t="shared" si="5"/>
        <v>176.3</v>
      </c>
      <c r="F67" s="15"/>
    </row>
    <row r="68" spans="1:8">
      <c r="A68" s="61" t="s">
        <v>125</v>
      </c>
      <c r="B68" s="62">
        <v>1</v>
      </c>
      <c r="C68" s="59" t="str">
        <f>VLOOKUP(A68,'OVERZICHT NZA TECHNIEK'!A:C,2,0)</f>
        <v>Reoccluderen + inslijpen per boven of onder, modellen na persen terugplaatsen  </v>
      </c>
      <c r="D68" s="60">
        <f>VLOOKUP(A68,'OVERZICHT NZA TECHNIEK'!A:C,3,0)</f>
        <v>27.89</v>
      </c>
      <c r="E68" s="60">
        <f t="shared" si="5"/>
        <v>27.89</v>
      </c>
      <c r="F68" s="15"/>
    </row>
    <row r="69" spans="1:8">
      <c r="A69" s="61" t="s">
        <v>418</v>
      </c>
      <c r="B69" s="62">
        <v>1</v>
      </c>
      <c r="C69" s="59" t="str">
        <f>VLOOKUP(A69,'OVERZICHT NZA TECHNIEK'!A:C,2,0)</f>
        <v>Arbo- en milieutoeslag </v>
      </c>
      <c r="D69" s="60">
        <f>VLOOKUP(A69,'OVERZICHT NZA TECHNIEK'!A:C,3,0)</f>
        <v>3.12</v>
      </c>
      <c r="E69" s="60">
        <f t="shared" si="5"/>
        <v>3.12</v>
      </c>
      <c r="F69" s="15"/>
    </row>
    <row r="70" spans="1:8">
      <c r="A70" s="61" t="s">
        <v>303</v>
      </c>
      <c r="B70" s="62">
        <v>1</v>
      </c>
      <c r="C70" s="59" t="str">
        <f>VLOOKUP(A70,'OVERZICHT NZA TECHNIEK'!A:C,2,0)</f>
        <v>Tanden (Kunststof front elementen sets (6st))</v>
      </c>
      <c r="D70" s="60">
        <f>VLOOKUP(A70,'OVERZICHT NZA TECHNIEK'!A:C,3,0)</f>
        <v>45.2</v>
      </c>
      <c r="E70" s="60">
        <f t="shared" si="5"/>
        <v>45.2</v>
      </c>
      <c r="F70" s="15"/>
    </row>
    <row r="71" spans="1:8">
      <c r="A71" s="61" t="s">
        <v>305</v>
      </c>
      <c r="B71" s="62">
        <v>1</v>
      </c>
      <c r="C71" s="59" t="str">
        <f>VLOOKUP(A71,'OVERZICHT NZA TECHNIEK'!A:C,2,0)</f>
        <v>Kiezen (Kunststof kiezen per set (8st))</v>
      </c>
      <c r="D71" s="60">
        <f>VLOOKUP(A71,'OVERZICHT NZA TECHNIEK'!A:C,3,0)</f>
        <v>31.05</v>
      </c>
      <c r="E71" s="60">
        <f t="shared" si="5"/>
        <v>31.05</v>
      </c>
      <c r="F71" s="15"/>
      <c r="H71" t="s">
        <v>368</v>
      </c>
    </row>
    <row r="72" spans="1:8">
      <c r="A72" s="18"/>
      <c r="B72" s="14"/>
      <c r="C72" s="13"/>
      <c r="D72" s="35"/>
      <c r="E72" s="35"/>
      <c r="F72" s="76">
        <f>SUM(E53:F71)</f>
        <v>1094.47</v>
      </c>
      <c r="H72" s="11">
        <f>F72+$F$153</f>
        <v>1253.1600000000001</v>
      </c>
    </row>
    <row r="73" spans="1:8">
      <c r="A73" s="83"/>
      <c r="B73" s="65"/>
      <c r="C73" s="66"/>
      <c r="D73" s="81"/>
      <c r="E73" s="81"/>
      <c r="F73" s="68"/>
    </row>
    <row r="74" spans="1:8">
      <c r="A74" s="127"/>
      <c r="B74" s="54" t="s">
        <v>374</v>
      </c>
      <c r="C74" s="47" t="s">
        <v>375</v>
      </c>
      <c r="D74" s="48"/>
      <c r="E74" s="48"/>
      <c r="F74" s="49"/>
    </row>
    <row r="75" spans="1:8">
      <c r="A75" s="5" t="s">
        <v>0</v>
      </c>
      <c r="B75" s="2" t="s">
        <v>341</v>
      </c>
      <c r="C75" s="3" t="s">
        <v>1</v>
      </c>
      <c r="D75" s="34" t="s">
        <v>342</v>
      </c>
      <c r="E75" s="34" t="s">
        <v>343</v>
      </c>
      <c r="F75" s="4" t="s">
        <v>344</v>
      </c>
      <c r="H75" s="98">
        <v>2</v>
      </c>
    </row>
    <row r="76" spans="1:8">
      <c r="A76" s="61" t="s">
        <v>21</v>
      </c>
      <c r="B76" s="62">
        <v>2</v>
      </c>
      <c r="C76" s="59" t="str">
        <f>VLOOKUP(A76,'OVERZICHT NZA TECHNIEK'!A:C,2,0)</f>
        <v>Stonemodel </v>
      </c>
      <c r="D76" s="60">
        <f>VLOOKUP(A76,'OVERZICHT NZA TECHNIEK'!A:C,3,0)</f>
        <v>11.25</v>
      </c>
      <c r="E76" s="60">
        <f t="shared" ref="E76:E98" si="7">PRODUCT(B76,D76)</f>
        <v>22.5</v>
      </c>
      <c r="F76" s="15"/>
    </row>
    <row r="77" spans="1:8">
      <c r="A77" s="61" t="s">
        <v>43</v>
      </c>
      <c r="B77" s="62">
        <v>1</v>
      </c>
      <c r="C77" s="59" t="str">
        <f>VLOOKUP(A77,'OVERZICHT NZA TECHNIEK'!A:C,2,0)</f>
        <v>Individuele lepel kunststof Kunststof lepel, poeder/vloeistoflepel of lichtuithardende lepel voorzien van handvat of waswal </v>
      </c>
      <c r="D77" s="60">
        <f>VLOOKUP(A77,'OVERZICHT NZA TECHNIEK'!A:C,3,0)</f>
        <v>46.63</v>
      </c>
      <c r="E77" s="60">
        <f t="shared" si="7"/>
        <v>46.63</v>
      </c>
      <c r="F77" s="15"/>
    </row>
    <row r="78" spans="1:8">
      <c r="A78" s="61" t="s">
        <v>53</v>
      </c>
      <c r="B78" s="62">
        <v>1</v>
      </c>
      <c r="C78" s="59" t="str">
        <f>VLOOKUP(A78,'OVERZICHT NZA TECHNIEK'!A:C,2,0)</f>
        <v xml:space="preserve">Model uit individuele lepel; onbetand </v>
      </c>
      <c r="D78" s="60">
        <f>VLOOKUP(A78,'OVERZICHT NZA TECHNIEK'!A:C,3,0)</f>
        <v>13.9</v>
      </c>
      <c r="E78" s="60">
        <f t="shared" si="7"/>
        <v>13.9</v>
      </c>
      <c r="F78" s="15"/>
    </row>
    <row r="79" spans="1:8">
      <c r="A79" s="61" t="s">
        <v>271</v>
      </c>
      <c r="B79" s="62">
        <v>1</v>
      </c>
      <c r="C79" s="59" t="str">
        <f>VLOOKUP(A79,'OVERZICHT NZA TECHNIEK'!A:C,2,0)</f>
        <v>Kunstharslepel ten behoeve van implantaat</v>
      </c>
      <c r="D79" s="60">
        <f>VLOOKUP(A79,'OVERZICHT NZA TECHNIEK'!A:C,3,0)</f>
        <v>61.68</v>
      </c>
      <c r="E79" s="60">
        <f t="shared" si="7"/>
        <v>61.68</v>
      </c>
      <c r="F79" s="15"/>
    </row>
    <row r="80" spans="1:8">
      <c r="A80" s="61" t="s">
        <v>276</v>
      </c>
      <c r="B80" s="62">
        <f>$H$75</f>
        <v>2</v>
      </c>
      <c r="C80" s="59" t="str">
        <f>VLOOKUP(A80,'OVERZICHT NZA TECHNIEK'!A:C,2,0)</f>
        <v xml:space="preserve">Hulpdelen plaatsen in afdruk, per stuk </v>
      </c>
      <c r="D80" s="60">
        <f>VLOOKUP(A80,'OVERZICHT NZA TECHNIEK'!A:C,3,0)</f>
        <v>8.65</v>
      </c>
      <c r="E80" s="60">
        <f t="shared" si="7"/>
        <v>17.3</v>
      </c>
      <c r="F80" s="15"/>
    </row>
    <row r="81" spans="1:7">
      <c r="A81" s="61" t="s">
        <v>312</v>
      </c>
      <c r="B81" s="62">
        <f>$H$75</f>
        <v>2</v>
      </c>
      <c r="C81" s="59" t="str">
        <f>VLOOKUP(A81,'OVERZICHT NZA TECHNIEK'!A:C,2,0)</f>
        <v>Afdrukhulpdeel (steg)</v>
      </c>
      <c r="D81" s="60">
        <f>VLOOKUP(A81,'OVERZICHT NZA TECHNIEK'!A:C,3,0)</f>
        <v>27.45</v>
      </c>
      <c r="E81" s="60">
        <f t="shared" ref="E81" si="8">PRODUCT(B81,D81)</f>
        <v>54.9</v>
      </c>
      <c r="F81" s="15"/>
    </row>
    <row r="82" spans="1:7">
      <c r="A82" s="61" t="s">
        <v>309</v>
      </c>
      <c r="B82" s="62">
        <f>$H$75</f>
        <v>2</v>
      </c>
      <c r="C82" s="59" t="str">
        <f>VLOOKUP(A82,'OVERZICHT NZA TECHNIEK'!A:C,2,0)</f>
        <v>Modelanaloog (steg)</v>
      </c>
      <c r="D82" s="60">
        <f>VLOOKUP(A82,'OVERZICHT NZA TECHNIEK'!A:C,3,0)</f>
        <v>22.5</v>
      </c>
      <c r="E82" s="60">
        <f t="shared" ref="E82" si="9">PRODUCT(B82,D82)</f>
        <v>45</v>
      </c>
      <c r="F82" s="15"/>
    </row>
    <row r="83" spans="1:7">
      <c r="A83" s="61" t="s">
        <v>279</v>
      </c>
      <c r="B83" s="62">
        <v>1</v>
      </c>
      <c r="C83" s="59" t="str">
        <f>VLOOKUP(A83,'OVERZICHT NZA TECHNIEK'!A:C,2,0)</f>
        <v>Stonemodel uit kunststof implantaat lepel_x000B_</v>
      </c>
      <c r="D83" s="60">
        <f>VLOOKUP(A83,'OVERZICHT NZA TECHNIEK'!A:C,3,0)</f>
        <v>24.39</v>
      </c>
      <c r="E83" s="60">
        <f t="shared" si="7"/>
        <v>24.39</v>
      </c>
      <c r="F83" s="15"/>
    </row>
    <row r="84" spans="1:7">
      <c r="A84" s="119" t="s">
        <v>29</v>
      </c>
      <c r="B84" s="120">
        <v>1</v>
      </c>
      <c r="C84" s="121" t="str">
        <f>VLOOKUP(A84,'OVERZICHT NZA TECHNIEK'!A:C,2,0)</f>
        <v>Precisie duplicaatmodel (uit siliconen) </v>
      </c>
      <c r="D84" s="122">
        <f>VLOOKUP(A84,'OVERZICHT NZA TECHNIEK'!A:C,3,0)</f>
        <v>45.69</v>
      </c>
      <c r="E84" s="122">
        <f>PRODUCT(B84,D84)</f>
        <v>45.69</v>
      </c>
      <c r="F84" s="15"/>
      <c r="G84" s="116"/>
    </row>
    <row r="85" spans="1:7">
      <c r="A85" s="61" t="s">
        <v>63</v>
      </c>
      <c r="B85" s="62">
        <v>2</v>
      </c>
      <c r="C85" s="59" t="str">
        <f>VLOOKUP(A85,'OVERZICHT NZA TECHNIEK'!A:C,2,0)</f>
        <v>Beetplaat + waswal_x000B_</v>
      </c>
      <c r="D85" s="60">
        <f>VLOOKUP(A85,'OVERZICHT NZA TECHNIEK'!A:C,3,0)</f>
        <v>20.62</v>
      </c>
      <c r="E85" s="60">
        <f t="shared" si="7"/>
        <v>41.24</v>
      </c>
      <c r="F85" s="15"/>
    </row>
    <row r="86" spans="1:7">
      <c r="A86" s="61" t="s">
        <v>33</v>
      </c>
      <c r="B86" s="62">
        <v>1</v>
      </c>
      <c r="C86" s="59" t="str">
        <f>VLOOKUP(A86,'OVERZICHT NZA TECHNIEK'!A:C,2,0)</f>
        <v>Model monteren in middelwaard articulator, bijvoorbeeld Balance, Rational, Denatus, Condylator of vergelijkbaar type</v>
      </c>
      <c r="D86" s="60">
        <f>VLOOKUP(A86,'OVERZICHT NZA TECHNIEK'!A:C,3,0)</f>
        <v>22.41</v>
      </c>
      <c r="E86" s="60">
        <f t="shared" ref="E86" si="10">PRODUCT(B86,D86)</f>
        <v>22.41</v>
      </c>
      <c r="F86" s="15"/>
    </row>
    <row r="87" spans="1:7">
      <c r="A87" s="61" t="s">
        <v>61</v>
      </c>
      <c r="B87" s="62">
        <v>2</v>
      </c>
      <c r="C87" s="59" t="str">
        <f>VLOOKUP(A87,'OVERZICHT NZA TECHNIEK'!A:C,2,0)</f>
        <v>Basisplaat voor opstelling </v>
      </c>
      <c r="D87" s="60">
        <f>VLOOKUP(A87,'OVERZICHT NZA TECHNIEK'!A:C,3,0)</f>
        <v>13.56</v>
      </c>
      <c r="E87" s="60">
        <f t="shared" si="7"/>
        <v>27.12</v>
      </c>
      <c r="F87" s="15"/>
    </row>
    <row r="88" spans="1:7">
      <c r="A88" s="61" t="s">
        <v>69</v>
      </c>
      <c r="B88" s="62">
        <v>1</v>
      </c>
      <c r="C88" s="59" t="str">
        <f>VLOOKUP(A88,'OVERZICHT NZA TECHNIEK'!A:C,2,0)</f>
        <v>Opstellen volledige prothese </v>
      </c>
      <c r="D88" s="60">
        <f>VLOOKUP(A88,'OVERZICHT NZA TECHNIEK'!A:C,3,0)</f>
        <v>76.28</v>
      </c>
      <c r="E88" s="60">
        <f t="shared" si="7"/>
        <v>76.28</v>
      </c>
      <c r="F88" s="15"/>
    </row>
    <row r="89" spans="1:7">
      <c r="A89" s="61" t="s">
        <v>285</v>
      </c>
      <c r="B89" s="62">
        <v>1</v>
      </c>
      <c r="C89" s="59" t="str">
        <f>VLOOKUP(A89,'OVERZICHT NZA TECHNIEK'!A:C,2,0)</f>
        <v xml:space="preserve">Opst./persen/gieten/inject./afwerken op suprastructuur </v>
      </c>
      <c r="D89" s="60">
        <f>VLOOKUP(A89,'OVERZICHT NZA TECHNIEK'!A:C,3,0)</f>
        <v>207.29</v>
      </c>
      <c r="E89" s="60">
        <f t="shared" si="7"/>
        <v>207.29</v>
      </c>
      <c r="F89" s="15"/>
    </row>
    <row r="90" spans="1:7">
      <c r="A90" s="61" t="s">
        <v>84</v>
      </c>
      <c r="B90" s="62">
        <v>2</v>
      </c>
      <c r="C90" s="59" t="str">
        <f>VLOOKUP(A90,'OVERZICHT NZA TECHNIEK'!A:C,2,0)</f>
        <v>Individuele modellatie (per boven of onder) . Volledige individueel gemodelleerde prothese volgens specifieke wensen patiënt</v>
      </c>
      <c r="D90" s="60">
        <f>VLOOKUP(A90,'OVERZICHT NZA TECHNIEK'!A:C,3,0)</f>
        <v>22.53</v>
      </c>
      <c r="E90" s="60">
        <f t="shared" si="7"/>
        <v>45.06</v>
      </c>
      <c r="F90" s="15"/>
    </row>
    <row r="91" spans="1:7">
      <c r="A91" s="61" t="s">
        <v>171</v>
      </c>
      <c r="B91" s="62">
        <f>$H$75+1</f>
        <v>3</v>
      </c>
      <c r="C91" s="59" t="str">
        <f>VLOOKUP(A91,'OVERZICHT NZA TECHNIEK'!A:C,2,0)</f>
        <v>Montage slot in kunststof </v>
      </c>
      <c r="D91" s="60">
        <f>VLOOKUP(A91,'OVERZICHT NZA TECHNIEK'!A:C,3,0)</f>
        <v>37.880000000000003</v>
      </c>
      <c r="E91" s="60">
        <f t="shared" si="7"/>
        <v>113.64000000000001</v>
      </c>
      <c r="F91" s="15"/>
      <c r="G91" s="116"/>
    </row>
    <row r="92" spans="1:7">
      <c r="A92" s="125" t="s">
        <v>318</v>
      </c>
      <c r="B92" s="62">
        <f>$H$75*10+10</f>
        <v>30</v>
      </c>
      <c r="C92" s="59" t="str">
        <f>VLOOKUP(A92,'OVERZICHT NZA TECHNIEK'!A:C,2,0)</f>
        <v>Ruiter per mm</v>
      </c>
      <c r="D92" s="60">
        <f>VLOOKUP(A92,'OVERZICHT NZA TECHNIEK'!A:C,3,0)</f>
        <v>3.4</v>
      </c>
      <c r="E92" s="60">
        <f>PRODUCT(B92,D92)</f>
        <v>102</v>
      </c>
      <c r="F92" s="15"/>
    </row>
    <row r="93" spans="1:7">
      <c r="A93" s="61" t="s">
        <v>94</v>
      </c>
      <c r="B93" s="62">
        <v>1</v>
      </c>
      <c r="C93" s="59" t="str">
        <f>VLOOKUP(A93,'OVERZICHT NZA TECHNIEK'!A:C,2,0)</f>
        <v>Afmaken volledige prothese </v>
      </c>
      <c r="D93" s="60">
        <f>VLOOKUP(A93,'OVERZICHT NZA TECHNIEK'!A:C,3,0)</f>
        <v>82.19</v>
      </c>
      <c r="E93" s="60">
        <f t="shared" si="7"/>
        <v>82.19</v>
      </c>
      <c r="F93" s="15"/>
    </row>
    <row r="94" spans="1:7">
      <c r="A94" s="61" t="s">
        <v>295</v>
      </c>
      <c r="B94" s="62">
        <f>$H$75</f>
        <v>2</v>
      </c>
      <c r="C94" s="59" t="str">
        <f>VLOOKUP(A94,'OVERZICHT NZA TECHNIEK'!A:C,2,0)</f>
        <v xml:space="preserve">Implantaat toeslag; eenmalig per werkstuk per implantaat </v>
      </c>
      <c r="D94" s="60">
        <f>VLOOKUP(A94,'OVERZICHT NZA TECHNIEK'!A:C,3,0)</f>
        <v>88.15</v>
      </c>
      <c r="E94" s="60">
        <f t="shared" si="7"/>
        <v>176.3</v>
      </c>
      <c r="F94" s="15"/>
    </row>
    <row r="95" spans="1:7">
      <c r="A95" s="61" t="s">
        <v>125</v>
      </c>
      <c r="B95" s="62">
        <v>2</v>
      </c>
      <c r="C95" s="59" t="str">
        <f>VLOOKUP(A95,'OVERZICHT NZA TECHNIEK'!A:C,2,0)</f>
        <v>Reoccluderen + inslijpen per boven of onder, modellen na persen terugplaatsen  </v>
      </c>
      <c r="D95" s="60">
        <f>VLOOKUP(A95,'OVERZICHT NZA TECHNIEK'!A:C,3,0)</f>
        <v>27.89</v>
      </c>
      <c r="E95" s="60">
        <f t="shared" si="7"/>
        <v>55.78</v>
      </c>
      <c r="F95" s="15"/>
    </row>
    <row r="96" spans="1:7">
      <c r="A96" s="61" t="s">
        <v>418</v>
      </c>
      <c r="B96" s="62">
        <v>1</v>
      </c>
      <c r="C96" s="59" t="str">
        <f>VLOOKUP(A96,'OVERZICHT NZA TECHNIEK'!A:C,2,0)</f>
        <v>Arbo- en milieutoeslag </v>
      </c>
      <c r="D96" s="60">
        <f>VLOOKUP(A96,'OVERZICHT NZA TECHNIEK'!A:C,3,0)</f>
        <v>3.12</v>
      </c>
      <c r="E96" s="60">
        <f t="shared" si="7"/>
        <v>3.12</v>
      </c>
      <c r="F96" s="15"/>
    </row>
    <row r="97" spans="1:9">
      <c r="A97" s="61" t="s">
        <v>303</v>
      </c>
      <c r="B97" s="62">
        <v>2</v>
      </c>
      <c r="C97" s="59" t="str">
        <f>VLOOKUP(A97,'OVERZICHT NZA TECHNIEK'!A:C,2,0)</f>
        <v>Tanden (Kunststof front elementen sets (6st))</v>
      </c>
      <c r="D97" s="60">
        <f>VLOOKUP(A97,'OVERZICHT NZA TECHNIEK'!A:C,3,0)</f>
        <v>45.2</v>
      </c>
      <c r="E97" s="60">
        <f t="shared" si="7"/>
        <v>90.4</v>
      </c>
      <c r="F97" s="15"/>
    </row>
    <row r="98" spans="1:9">
      <c r="A98" s="61" t="s">
        <v>305</v>
      </c>
      <c r="B98" s="62">
        <v>2</v>
      </c>
      <c r="C98" s="59" t="str">
        <f>VLOOKUP(A98,'OVERZICHT NZA TECHNIEK'!A:C,2,0)</f>
        <v>Kiezen (Kunststof kiezen per set (8st))</v>
      </c>
      <c r="D98" s="60">
        <f>VLOOKUP(A98,'OVERZICHT NZA TECHNIEK'!A:C,3,0)</f>
        <v>31.05</v>
      </c>
      <c r="E98" s="60">
        <f t="shared" si="7"/>
        <v>62.1</v>
      </c>
      <c r="F98" s="15"/>
      <c r="H98" t="s">
        <v>368</v>
      </c>
    </row>
    <row r="99" spans="1:9">
      <c r="A99" s="18"/>
      <c r="B99" s="14"/>
      <c r="C99" s="13"/>
      <c r="D99" s="35"/>
      <c r="E99" s="35"/>
      <c r="F99" s="76">
        <f>SUM(E76:F98)</f>
        <v>1436.9199999999998</v>
      </c>
      <c r="H99" s="11">
        <f>F99+$F$153</f>
        <v>1595.61</v>
      </c>
    </row>
    <row r="100" spans="1:9">
      <c r="A100" s="83"/>
      <c r="B100" s="65"/>
      <c r="C100" s="66"/>
      <c r="D100" s="81"/>
      <c r="E100" s="81"/>
      <c r="F100" s="68"/>
    </row>
    <row r="101" spans="1:9">
      <c r="A101" s="128"/>
      <c r="B101" s="54" t="s">
        <v>376</v>
      </c>
      <c r="C101" s="50" t="s">
        <v>377</v>
      </c>
      <c r="D101" s="51"/>
      <c r="E101" s="51"/>
      <c r="F101" s="52"/>
    </row>
    <row r="102" spans="1:9">
      <c r="A102" s="5" t="s">
        <v>0</v>
      </c>
      <c r="B102" s="2" t="s">
        <v>341</v>
      </c>
      <c r="C102" s="3" t="s">
        <v>1</v>
      </c>
      <c r="D102" s="34" t="s">
        <v>342</v>
      </c>
      <c r="E102" s="34" t="s">
        <v>343</v>
      </c>
      <c r="F102" s="4" t="s">
        <v>344</v>
      </c>
      <c r="H102" s="100">
        <v>4</v>
      </c>
    </row>
    <row r="103" spans="1:9">
      <c r="A103" s="61" t="s">
        <v>21</v>
      </c>
      <c r="B103" s="62">
        <v>2</v>
      </c>
      <c r="C103" s="59" t="str">
        <f>VLOOKUP(A103,'OVERZICHT NZA TECHNIEK'!A:C,2,0)</f>
        <v>Stonemodel </v>
      </c>
      <c r="D103" s="60">
        <f>VLOOKUP(A103,'OVERZICHT NZA TECHNIEK'!A:C,3,0)</f>
        <v>11.25</v>
      </c>
      <c r="E103" s="60">
        <f t="shared" ref="E103:E121" si="11">PRODUCT(B103,D103)</f>
        <v>22.5</v>
      </c>
      <c r="F103" s="15"/>
    </row>
    <row r="104" spans="1:9">
      <c r="A104" s="61" t="s">
        <v>271</v>
      </c>
      <c r="B104" s="62">
        <v>1</v>
      </c>
      <c r="C104" s="59" t="str">
        <f>VLOOKUP(A104,'OVERZICHT NZA TECHNIEK'!A:C,2,0)</f>
        <v>Kunstharslepel ten behoeve van implantaat</v>
      </c>
      <c r="D104" s="60">
        <f>VLOOKUP(A104,'OVERZICHT NZA TECHNIEK'!A:C,3,0)</f>
        <v>61.68</v>
      </c>
      <c r="E104" s="60">
        <f t="shared" si="11"/>
        <v>61.68</v>
      </c>
      <c r="F104" s="15"/>
    </row>
    <row r="105" spans="1:9">
      <c r="A105" s="61" t="s">
        <v>276</v>
      </c>
      <c r="B105" s="62">
        <f>$H$102</f>
        <v>4</v>
      </c>
      <c r="C105" s="59" t="str">
        <f>VLOOKUP(A105,'OVERZICHT NZA TECHNIEK'!A:C,2,0)</f>
        <v xml:space="preserve">Hulpdelen plaatsen in afdruk, per stuk </v>
      </c>
      <c r="D105" s="60">
        <f>VLOOKUP(A105,'OVERZICHT NZA TECHNIEK'!A:C,3,0)</f>
        <v>8.65</v>
      </c>
      <c r="E105" s="60">
        <f t="shared" si="11"/>
        <v>34.6</v>
      </c>
      <c r="F105" s="15"/>
    </row>
    <row r="106" spans="1:9">
      <c r="A106" s="125" t="s">
        <v>312</v>
      </c>
      <c r="B106" s="62">
        <f>$H$102</f>
        <v>4</v>
      </c>
      <c r="C106" s="59" t="str">
        <f>VLOOKUP(A106,'OVERZICHT NZA TECHNIEK'!A:C,2,0)</f>
        <v>Afdrukhulpdeel (steg)</v>
      </c>
      <c r="D106" s="60">
        <f>VLOOKUP(A106,'OVERZICHT NZA TECHNIEK'!A:C,3,0)</f>
        <v>27.45</v>
      </c>
      <c r="E106" s="60">
        <f>PRODUCT(B106,D106)</f>
        <v>109.8</v>
      </c>
      <c r="F106" s="15"/>
    </row>
    <row r="107" spans="1:9">
      <c r="A107" s="125" t="s">
        <v>63</v>
      </c>
      <c r="B107" s="62">
        <v>1</v>
      </c>
      <c r="C107" s="59" t="s">
        <v>373</v>
      </c>
      <c r="D107" s="60">
        <f>VLOOKUP(A32,'OVERZICHT NZA TECHNIEK'!A:C,3,0)</f>
        <v>20.62</v>
      </c>
      <c r="E107" s="60">
        <f>PRODUCT(B107,D107)</f>
        <v>20.62</v>
      </c>
      <c r="F107" s="15"/>
      <c r="I107" s="96"/>
    </row>
    <row r="108" spans="1:9">
      <c r="A108" s="125" t="s">
        <v>309</v>
      </c>
      <c r="B108" s="62">
        <f>$H$102</f>
        <v>4</v>
      </c>
      <c r="C108" s="59" t="str">
        <f>VLOOKUP(A108,'OVERZICHT NZA TECHNIEK'!A:C,2,0)</f>
        <v>Modelanaloog (steg)</v>
      </c>
      <c r="D108" s="60">
        <f>VLOOKUP(A108,'OVERZICHT NZA TECHNIEK'!A:C,3,0)</f>
        <v>22.5</v>
      </c>
      <c r="E108" s="60">
        <f t="shared" ref="E108" si="12">PRODUCT(B108,D108)</f>
        <v>90</v>
      </c>
      <c r="F108" s="15"/>
    </row>
    <row r="109" spans="1:9">
      <c r="A109" s="61" t="s">
        <v>279</v>
      </c>
      <c r="B109" s="62">
        <v>1</v>
      </c>
      <c r="C109" s="59" t="str">
        <f>VLOOKUP(A109,'OVERZICHT NZA TECHNIEK'!A:C,2,0)</f>
        <v>Stonemodel uit kunststof implantaat lepel_x000B_</v>
      </c>
      <c r="D109" s="60">
        <f>VLOOKUP(A109,'OVERZICHT NZA TECHNIEK'!A:C,3,0)</f>
        <v>24.39</v>
      </c>
      <c r="E109" s="60">
        <f t="shared" si="11"/>
        <v>24.39</v>
      </c>
      <c r="F109" s="15"/>
    </row>
    <row r="110" spans="1:9">
      <c r="A110" s="119" t="s">
        <v>29</v>
      </c>
      <c r="B110" s="120">
        <v>1</v>
      </c>
      <c r="C110" s="121" t="str">
        <f>VLOOKUP(A110,'OVERZICHT NZA TECHNIEK'!A:C,2,0)</f>
        <v>Precisie duplicaatmodel (uit siliconen) </v>
      </c>
      <c r="D110" s="122">
        <f>VLOOKUP(A110,'OVERZICHT NZA TECHNIEK'!A:C,3,0)</f>
        <v>45.69</v>
      </c>
      <c r="E110" s="122">
        <f t="shared" si="11"/>
        <v>45.69</v>
      </c>
      <c r="F110" s="15"/>
      <c r="G110" s="116"/>
    </row>
    <row r="111" spans="1:9">
      <c r="A111" s="61" t="s">
        <v>33</v>
      </c>
      <c r="B111" s="62">
        <v>1</v>
      </c>
      <c r="C111" s="59" t="str">
        <f>VLOOKUP(A111,'OVERZICHT NZA TECHNIEK'!A:C,2,0)</f>
        <v>Model monteren in middelwaard articulator, bijvoorbeeld Balance, Rational, Denatus, Condylator of vergelijkbaar type</v>
      </c>
      <c r="D111" s="60">
        <f>VLOOKUP(A111,'OVERZICHT NZA TECHNIEK'!A:C,3,0)</f>
        <v>22.41</v>
      </c>
      <c r="E111" s="60">
        <f t="shared" ref="E111" si="13">PRODUCT(B111,D111)</f>
        <v>22.41</v>
      </c>
      <c r="F111" s="15"/>
    </row>
    <row r="112" spans="1:9">
      <c r="A112" s="61" t="s">
        <v>61</v>
      </c>
      <c r="B112" s="62">
        <v>1</v>
      </c>
      <c r="C112" s="59" t="str">
        <f>VLOOKUP(A112,'OVERZICHT NZA TECHNIEK'!A:C,2,0)</f>
        <v>Basisplaat voor opstelling </v>
      </c>
      <c r="D112" s="60">
        <f>VLOOKUP(A112,'OVERZICHT NZA TECHNIEK'!A:C,3,0)</f>
        <v>13.56</v>
      </c>
      <c r="E112" s="60">
        <f t="shared" si="11"/>
        <v>13.56</v>
      </c>
      <c r="F112" s="15"/>
    </row>
    <row r="113" spans="1:8">
      <c r="A113" s="61" t="s">
        <v>285</v>
      </c>
      <c r="B113" s="62">
        <v>1</v>
      </c>
      <c r="C113" s="59" t="str">
        <f>VLOOKUP(A113,'OVERZICHT NZA TECHNIEK'!A:C,2,0)</f>
        <v xml:space="preserve">Opst./persen/gieten/inject./afwerken op suprastructuur </v>
      </c>
      <c r="D113" s="60">
        <f>VLOOKUP(A113,'OVERZICHT NZA TECHNIEK'!A:C,3,0)</f>
        <v>207.29</v>
      </c>
      <c r="E113" s="60">
        <f>PRODUCT(B113,D113)</f>
        <v>207.29</v>
      </c>
      <c r="F113" s="15"/>
    </row>
    <row r="114" spans="1:8">
      <c r="A114" s="61" t="s">
        <v>84</v>
      </c>
      <c r="B114" s="62">
        <v>1</v>
      </c>
      <c r="C114" s="59" t="str">
        <f>VLOOKUP(A114,'OVERZICHT NZA TECHNIEK'!A:C,2,0)</f>
        <v>Individuele modellatie (per boven of onder) . Volledige individueel gemodelleerde prothese volgens specifieke wensen patiënt</v>
      </c>
      <c r="D114" s="60">
        <f>VLOOKUP(A114,'OVERZICHT NZA TECHNIEK'!A:C,3,0)</f>
        <v>22.53</v>
      </c>
      <c r="E114" s="60">
        <f t="shared" si="11"/>
        <v>22.53</v>
      </c>
      <c r="F114" s="15"/>
    </row>
    <row r="115" spans="1:8">
      <c r="A115" s="61" t="s">
        <v>171</v>
      </c>
      <c r="B115" s="62">
        <f>$H$102+1</f>
        <v>5</v>
      </c>
      <c r="C115" s="59" t="str">
        <f>VLOOKUP(A115,'OVERZICHT NZA TECHNIEK'!A:C,2,0)</f>
        <v>Montage slot in kunststof </v>
      </c>
      <c r="D115" s="60">
        <f>VLOOKUP(A115,'OVERZICHT NZA TECHNIEK'!A:C,3,0)</f>
        <v>37.880000000000003</v>
      </c>
      <c r="E115" s="60">
        <f t="shared" si="11"/>
        <v>189.4</v>
      </c>
      <c r="F115" s="15"/>
      <c r="G115" s="116"/>
    </row>
    <row r="116" spans="1:8">
      <c r="A116" s="125" t="s">
        <v>318</v>
      </c>
      <c r="B116" s="62">
        <f>$H$102*10+10</f>
        <v>50</v>
      </c>
      <c r="C116" s="59" t="str">
        <f>VLOOKUP(A116,'OVERZICHT NZA TECHNIEK'!A:C,2,0)</f>
        <v>Ruiter per mm</v>
      </c>
      <c r="D116" s="60">
        <f>VLOOKUP(A116,'OVERZICHT NZA TECHNIEK'!A:C,3,0)</f>
        <v>3.4</v>
      </c>
      <c r="E116" s="60">
        <f>PRODUCT(B116,D116)</f>
        <v>170</v>
      </c>
      <c r="F116" s="15"/>
    </row>
    <row r="117" spans="1:8">
      <c r="A117" s="61" t="s">
        <v>295</v>
      </c>
      <c r="B117" s="62">
        <f>$H$102</f>
        <v>4</v>
      </c>
      <c r="C117" s="59" t="str">
        <f>VLOOKUP(A117,'OVERZICHT NZA TECHNIEK'!A:C,2,0)</f>
        <v xml:space="preserve">Implantaat toeslag; eenmalig per werkstuk per implantaat </v>
      </c>
      <c r="D117" s="60">
        <f>VLOOKUP(A117,'OVERZICHT NZA TECHNIEK'!A:C,3,0)</f>
        <v>88.15</v>
      </c>
      <c r="E117" s="60">
        <f t="shared" si="11"/>
        <v>352.6</v>
      </c>
      <c r="F117" s="15"/>
    </row>
    <row r="118" spans="1:8">
      <c r="A118" s="61" t="s">
        <v>125</v>
      </c>
      <c r="B118" s="62">
        <v>1</v>
      </c>
      <c r="C118" s="59" t="str">
        <f>VLOOKUP(A118,'OVERZICHT NZA TECHNIEK'!A:C,2,0)</f>
        <v>Reoccluderen + inslijpen per boven of onder, modellen na persen terugplaatsen  </v>
      </c>
      <c r="D118" s="60">
        <f>VLOOKUP(A118,'OVERZICHT NZA TECHNIEK'!A:C,3,0)</f>
        <v>27.89</v>
      </c>
      <c r="E118" s="60">
        <f t="shared" si="11"/>
        <v>27.89</v>
      </c>
      <c r="F118" s="15"/>
    </row>
    <row r="119" spans="1:8">
      <c r="A119" s="61" t="s">
        <v>418</v>
      </c>
      <c r="B119" s="62">
        <v>1</v>
      </c>
      <c r="C119" s="59" t="str">
        <f>VLOOKUP(A119,'OVERZICHT NZA TECHNIEK'!A:C,2,0)</f>
        <v>Arbo- en milieutoeslag </v>
      </c>
      <c r="D119" s="60">
        <f>VLOOKUP(A119,'OVERZICHT NZA TECHNIEK'!A:C,3,0)</f>
        <v>3.12</v>
      </c>
      <c r="E119" s="60">
        <f t="shared" si="11"/>
        <v>3.12</v>
      </c>
      <c r="F119" s="15"/>
    </row>
    <row r="120" spans="1:8">
      <c r="A120" s="61" t="s">
        <v>303</v>
      </c>
      <c r="B120" s="62">
        <v>1</v>
      </c>
      <c r="C120" s="59" t="str">
        <f>VLOOKUP(A120,'OVERZICHT NZA TECHNIEK'!A:C,2,0)</f>
        <v>Tanden (Kunststof front elementen sets (6st))</v>
      </c>
      <c r="D120" s="60">
        <f>VLOOKUP(A120,'OVERZICHT NZA TECHNIEK'!A:C,3,0)</f>
        <v>45.2</v>
      </c>
      <c r="E120" s="60">
        <f t="shared" si="11"/>
        <v>45.2</v>
      </c>
      <c r="F120" s="15"/>
    </row>
    <row r="121" spans="1:8">
      <c r="A121" s="61" t="s">
        <v>305</v>
      </c>
      <c r="B121" s="62">
        <v>1</v>
      </c>
      <c r="C121" s="59" t="str">
        <f>VLOOKUP(A121,'OVERZICHT NZA TECHNIEK'!A:C,2,0)</f>
        <v>Kiezen (Kunststof kiezen per set (8st))</v>
      </c>
      <c r="D121" s="60">
        <f>VLOOKUP(A121,'OVERZICHT NZA TECHNIEK'!A:C,3,0)</f>
        <v>31.05</v>
      </c>
      <c r="E121" s="60">
        <f t="shared" si="11"/>
        <v>31.05</v>
      </c>
      <c r="F121" s="15"/>
      <c r="H121" t="s">
        <v>368</v>
      </c>
    </row>
    <row r="122" spans="1:8">
      <c r="A122" s="129"/>
      <c r="B122" s="73"/>
      <c r="C122" s="66"/>
      <c r="D122" s="81"/>
      <c r="E122" s="81"/>
      <c r="F122" s="76">
        <f>SUM(E103:F121)</f>
        <v>1494.3299999999997</v>
      </c>
      <c r="H122" s="11">
        <f>F122+$F$153</f>
        <v>1653.0199999999998</v>
      </c>
    </row>
    <row r="123" spans="1:8">
      <c r="A123" s="83"/>
      <c r="F123" s="101"/>
    </row>
    <row r="124" spans="1:8">
      <c r="A124" s="127"/>
      <c r="B124" s="54" t="s">
        <v>371</v>
      </c>
      <c r="C124" s="47" t="s">
        <v>378</v>
      </c>
      <c r="D124" s="48"/>
      <c r="E124" s="48"/>
      <c r="F124" s="49"/>
    </row>
    <row r="125" spans="1:8">
      <c r="A125" s="5" t="s">
        <v>0</v>
      </c>
      <c r="B125" s="2" t="s">
        <v>341</v>
      </c>
      <c r="C125" s="3" t="s">
        <v>1</v>
      </c>
      <c r="D125" s="34" t="s">
        <v>342</v>
      </c>
      <c r="E125" s="34" t="s">
        <v>343</v>
      </c>
      <c r="F125" s="4" t="s">
        <v>344</v>
      </c>
      <c r="H125" s="100">
        <v>2</v>
      </c>
    </row>
    <row r="126" spans="1:8">
      <c r="A126" s="61" t="s">
        <v>21</v>
      </c>
      <c r="B126" s="62">
        <v>2</v>
      </c>
      <c r="C126" s="59" t="str">
        <f>VLOOKUP(A126,'OVERZICHT NZA TECHNIEK'!A:C,2,0)</f>
        <v>Stonemodel </v>
      </c>
      <c r="D126" s="60">
        <f>VLOOKUP(A126,'OVERZICHT NZA TECHNIEK'!A:C,3,0)</f>
        <v>11.25</v>
      </c>
      <c r="E126" s="60">
        <f t="shared" ref="E126:E144" si="14">PRODUCT(B126,D126)</f>
        <v>22.5</v>
      </c>
      <c r="F126" s="15"/>
    </row>
    <row r="127" spans="1:8">
      <c r="A127" s="61" t="s">
        <v>271</v>
      </c>
      <c r="B127" s="62">
        <v>1</v>
      </c>
      <c r="C127" s="59" t="str">
        <f>VLOOKUP(A127,'OVERZICHT NZA TECHNIEK'!A:C,2,0)</f>
        <v>Kunstharslepel ten behoeve van implantaat</v>
      </c>
      <c r="D127" s="60">
        <f>VLOOKUP(A127,'OVERZICHT NZA TECHNIEK'!A:C,3,0)</f>
        <v>61.68</v>
      </c>
      <c r="E127" s="60">
        <f t="shared" si="14"/>
        <v>61.68</v>
      </c>
      <c r="F127" s="15"/>
    </row>
    <row r="128" spans="1:8">
      <c r="A128" s="61" t="s">
        <v>276</v>
      </c>
      <c r="B128" s="62">
        <f>$H$125</f>
        <v>2</v>
      </c>
      <c r="C128" s="59" t="str">
        <f>VLOOKUP(A128,'OVERZICHT NZA TECHNIEK'!A:C,2,0)</f>
        <v xml:space="preserve">Hulpdelen plaatsen in afdruk, per stuk </v>
      </c>
      <c r="D128" s="60">
        <f>VLOOKUP(A128,'OVERZICHT NZA TECHNIEK'!A:C,3,0)</f>
        <v>8.65</v>
      </c>
      <c r="E128" s="60">
        <f t="shared" si="14"/>
        <v>17.3</v>
      </c>
      <c r="F128" s="15"/>
    </row>
    <row r="129" spans="1:8">
      <c r="A129" s="125" t="s">
        <v>312</v>
      </c>
      <c r="B129" s="62">
        <f>$H$125</f>
        <v>2</v>
      </c>
      <c r="C129" s="59" t="str">
        <f>VLOOKUP(A129,'OVERZICHT NZA TECHNIEK'!A:C,2,0)</f>
        <v>Afdrukhulpdeel (steg)</v>
      </c>
      <c r="D129" s="60">
        <f>VLOOKUP(A129,'OVERZICHT NZA TECHNIEK'!A:C,3,0)</f>
        <v>27.45</v>
      </c>
      <c r="E129" s="60">
        <f>PRODUCT(B129,D129)</f>
        <v>54.9</v>
      </c>
      <c r="F129" s="15"/>
    </row>
    <row r="130" spans="1:8">
      <c r="A130" s="125" t="s">
        <v>309</v>
      </c>
      <c r="B130" s="62">
        <f>$H$125</f>
        <v>2</v>
      </c>
      <c r="C130" s="59" t="str">
        <f>VLOOKUP(A130,'OVERZICHT NZA TECHNIEK'!A:C,2,0)</f>
        <v>Modelanaloog (steg)</v>
      </c>
      <c r="D130" s="60">
        <f>VLOOKUP(A130,'OVERZICHT NZA TECHNIEK'!A:C,3,0)</f>
        <v>22.5</v>
      </c>
      <c r="E130" s="60">
        <f t="shared" ref="E130" si="15">PRODUCT(B130,D130)</f>
        <v>45</v>
      </c>
      <c r="F130" s="15"/>
    </row>
    <row r="131" spans="1:8">
      <c r="A131" s="61" t="s">
        <v>279</v>
      </c>
      <c r="B131" s="62">
        <v>1</v>
      </c>
      <c r="C131" s="59" t="str">
        <f>VLOOKUP(A131,'OVERZICHT NZA TECHNIEK'!A:C,2,0)</f>
        <v>Stonemodel uit kunststof implantaat lepel_x000B_</v>
      </c>
      <c r="D131" s="60">
        <f>VLOOKUP(A131,'OVERZICHT NZA TECHNIEK'!A:C,3,0)</f>
        <v>24.39</v>
      </c>
      <c r="E131" s="60">
        <f t="shared" si="14"/>
        <v>24.39</v>
      </c>
      <c r="F131" s="15"/>
    </row>
    <row r="132" spans="1:8">
      <c r="A132" s="119" t="s">
        <v>29</v>
      </c>
      <c r="B132" s="120">
        <v>1</v>
      </c>
      <c r="C132" s="121" t="str">
        <f>VLOOKUP(A132,'OVERZICHT NZA TECHNIEK'!A:C,2,0)</f>
        <v>Precisie duplicaatmodel (uit siliconen) </v>
      </c>
      <c r="D132" s="122">
        <f>VLOOKUP(A132,'OVERZICHT NZA TECHNIEK'!A:C,3,0)</f>
        <v>45.69</v>
      </c>
      <c r="E132" s="122">
        <f t="shared" si="14"/>
        <v>45.69</v>
      </c>
      <c r="F132" s="15"/>
      <c r="G132" s="116"/>
    </row>
    <row r="133" spans="1:8">
      <c r="A133" s="61" t="s">
        <v>63</v>
      </c>
      <c r="B133" s="62">
        <v>1</v>
      </c>
      <c r="C133" s="59" t="s">
        <v>373</v>
      </c>
      <c r="D133" s="60">
        <f>VLOOKUP(A32,'OVERZICHT NZA TECHNIEK'!A:C,3,0)</f>
        <v>20.62</v>
      </c>
      <c r="E133" s="60">
        <f>PRODUCT(B133,D133)</f>
        <v>20.62</v>
      </c>
      <c r="F133" s="15"/>
    </row>
    <row r="134" spans="1:8">
      <c r="A134" s="61" t="s">
        <v>33</v>
      </c>
      <c r="B134" s="62">
        <v>1</v>
      </c>
      <c r="C134" s="59" t="str">
        <f>VLOOKUP(A134,'OVERZICHT NZA TECHNIEK'!A:C,2,0)</f>
        <v>Model monteren in middelwaard articulator, bijvoorbeeld Balance, Rational, Denatus, Condylator of vergelijkbaar type</v>
      </c>
      <c r="D134" s="60">
        <f>VLOOKUP(A134,'OVERZICHT NZA TECHNIEK'!A:C,3,0)</f>
        <v>22.41</v>
      </c>
      <c r="E134" s="60">
        <f t="shared" ref="E134" si="16">PRODUCT(B134,D134)</f>
        <v>22.41</v>
      </c>
      <c r="F134" s="15"/>
    </row>
    <row r="135" spans="1:8">
      <c r="A135" s="61" t="s">
        <v>61</v>
      </c>
      <c r="B135" s="62">
        <v>1</v>
      </c>
      <c r="C135" s="59" t="str">
        <f>VLOOKUP(A135,'OVERZICHT NZA TECHNIEK'!A:C,2,0)</f>
        <v>Basisplaat voor opstelling </v>
      </c>
      <c r="D135" s="60">
        <f>VLOOKUP(A135,'OVERZICHT NZA TECHNIEK'!A:C,3,0)</f>
        <v>13.56</v>
      </c>
      <c r="E135" s="60">
        <f t="shared" si="14"/>
        <v>13.56</v>
      </c>
      <c r="F135" s="15"/>
    </row>
    <row r="136" spans="1:8">
      <c r="A136" s="61" t="s">
        <v>285</v>
      </c>
      <c r="B136" s="62">
        <v>1</v>
      </c>
      <c r="C136" s="59" t="str">
        <f>VLOOKUP(A136,'OVERZICHT NZA TECHNIEK'!A:C,2,0)</f>
        <v xml:space="preserve">Opst./persen/gieten/inject./afwerken op suprastructuur </v>
      </c>
      <c r="D136" s="60">
        <f>VLOOKUP(A136,'OVERZICHT NZA TECHNIEK'!A:C,3,0)</f>
        <v>207.29</v>
      </c>
      <c r="E136" s="60">
        <f t="shared" si="14"/>
        <v>207.29</v>
      </c>
      <c r="F136" s="15"/>
    </row>
    <row r="137" spans="1:8">
      <c r="A137" s="61" t="s">
        <v>84</v>
      </c>
      <c r="B137" s="62">
        <v>1</v>
      </c>
      <c r="C137" s="59" t="str">
        <f>VLOOKUP(A137,'OVERZICHT NZA TECHNIEK'!A:C,2,0)</f>
        <v>Individuele modellatie (per boven of onder) . Volledige individueel gemodelleerde prothese volgens specifieke wensen patiënt</v>
      </c>
      <c r="D137" s="60">
        <f>VLOOKUP(A137,'OVERZICHT NZA TECHNIEK'!A:C,3,0)</f>
        <v>22.53</v>
      </c>
      <c r="E137" s="60">
        <f t="shared" si="14"/>
        <v>22.53</v>
      </c>
      <c r="F137" s="15"/>
    </row>
    <row r="138" spans="1:8">
      <c r="A138" s="61" t="s">
        <v>171</v>
      </c>
      <c r="B138" s="62">
        <f>$H$125+1</f>
        <v>3</v>
      </c>
      <c r="C138" s="59" t="str">
        <f>VLOOKUP(A138,'OVERZICHT NZA TECHNIEK'!A:C,2,0)</f>
        <v>Montage slot in kunststof </v>
      </c>
      <c r="D138" s="60">
        <f>VLOOKUP(A138,'OVERZICHT NZA TECHNIEK'!A:C,3,0)</f>
        <v>37.880000000000003</v>
      </c>
      <c r="E138" s="60">
        <f t="shared" si="14"/>
        <v>113.64000000000001</v>
      </c>
      <c r="F138" s="15"/>
      <c r="G138" s="116"/>
    </row>
    <row r="139" spans="1:8">
      <c r="A139" s="125" t="s">
        <v>318</v>
      </c>
      <c r="B139" s="62">
        <f>$H$125*10+10</f>
        <v>30</v>
      </c>
      <c r="C139" s="59" t="str">
        <f>VLOOKUP(A139,'OVERZICHT NZA TECHNIEK'!A:C,2,0)</f>
        <v>Ruiter per mm</v>
      </c>
      <c r="D139" s="60">
        <f>VLOOKUP(A139,'OVERZICHT NZA TECHNIEK'!A:C,3,0)</f>
        <v>3.4</v>
      </c>
      <c r="E139" s="60">
        <f>PRODUCT(B139,D139)</f>
        <v>102</v>
      </c>
      <c r="F139" s="15"/>
    </row>
    <row r="140" spans="1:8">
      <c r="A140" s="61" t="s">
        <v>295</v>
      </c>
      <c r="B140" s="62">
        <f>$H$125</f>
        <v>2</v>
      </c>
      <c r="C140" s="59" t="str">
        <f>VLOOKUP(A140,'OVERZICHT NZA TECHNIEK'!A:C,2,0)</f>
        <v xml:space="preserve">Implantaat toeslag; eenmalig per werkstuk per implantaat </v>
      </c>
      <c r="D140" s="60">
        <f>VLOOKUP(A140,'OVERZICHT NZA TECHNIEK'!A:C,3,0)</f>
        <v>88.15</v>
      </c>
      <c r="E140" s="60">
        <f t="shared" si="14"/>
        <v>176.3</v>
      </c>
      <c r="F140" s="15"/>
    </row>
    <row r="141" spans="1:8">
      <c r="A141" s="61" t="s">
        <v>125</v>
      </c>
      <c r="B141" s="62">
        <v>1</v>
      </c>
      <c r="C141" s="59" t="str">
        <f>VLOOKUP(A141,'OVERZICHT NZA TECHNIEK'!A:C,2,0)</f>
        <v>Reoccluderen + inslijpen per boven of onder, modellen na persen terugplaatsen  </v>
      </c>
      <c r="D141" s="60">
        <f>VLOOKUP(A141,'OVERZICHT NZA TECHNIEK'!A:C,3,0)</f>
        <v>27.89</v>
      </c>
      <c r="E141" s="60">
        <f t="shared" si="14"/>
        <v>27.89</v>
      </c>
      <c r="F141" s="15"/>
    </row>
    <row r="142" spans="1:8">
      <c r="A142" s="61" t="s">
        <v>418</v>
      </c>
      <c r="B142" s="62">
        <v>1</v>
      </c>
      <c r="C142" s="59" t="str">
        <f>VLOOKUP(A142,'OVERZICHT NZA TECHNIEK'!A:C,2,0)</f>
        <v>Arbo- en milieutoeslag </v>
      </c>
      <c r="D142" s="60">
        <f>VLOOKUP(A142,'OVERZICHT NZA TECHNIEK'!A:C,3,0)</f>
        <v>3.12</v>
      </c>
      <c r="E142" s="60">
        <f t="shared" si="14"/>
        <v>3.12</v>
      </c>
      <c r="F142" s="15"/>
    </row>
    <row r="143" spans="1:8">
      <c r="A143" s="61" t="s">
        <v>303</v>
      </c>
      <c r="B143" s="62">
        <v>1</v>
      </c>
      <c r="C143" s="59" t="str">
        <f>VLOOKUP(A143,'OVERZICHT NZA TECHNIEK'!A:C,2,0)</f>
        <v>Tanden (Kunststof front elementen sets (6st))</v>
      </c>
      <c r="D143" s="60">
        <f>VLOOKUP(A143,'OVERZICHT NZA TECHNIEK'!A:C,3,0)</f>
        <v>45.2</v>
      </c>
      <c r="E143" s="60">
        <f t="shared" si="14"/>
        <v>45.2</v>
      </c>
      <c r="F143" s="15"/>
    </row>
    <row r="144" spans="1:8">
      <c r="A144" s="61" t="s">
        <v>305</v>
      </c>
      <c r="B144" s="62">
        <v>1</v>
      </c>
      <c r="C144" s="59" t="str">
        <f>VLOOKUP(A144,'OVERZICHT NZA TECHNIEK'!A:C,2,0)</f>
        <v>Kiezen (Kunststof kiezen per set (8st))</v>
      </c>
      <c r="D144" s="60">
        <f>VLOOKUP(A144,'OVERZICHT NZA TECHNIEK'!A:C,3,0)</f>
        <v>31.05</v>
      </c>
      <c r="E144" s="60">
        <f t="shared" si="14"/>
        <v>31.05</v>
      </c>
      <c r="F144" s="15"/>
      <c r="H144" t="s">
        <v>368</v>
      </c>
    </row>
    <row r="145" spans="1:8">
      <c r="A145" s="129"/>
      <c r="B145" s="73"/>
      <c r="C145" s="66"/>
      <c r="D145" s="81"/>
      <c r="E145" s="81"/>
      <c r="F145" s="76">
        <f>SUM(E126:F144)</f>
        <v>1057.07</v>
      </c>
      <c r="H145" s="11">
        <f>F145+$F$153</f>
        <v>1215.76</v>
      </c>
    </row>
    <row r="146" spans="1:8">
      <c r="A146"/>
      <c r="D146" s="102"/>
      <c r="E146" s="102"/>
    </row>
    <row r="147" spans="1:8">
      <c r="A147" s="130"/>
      <c r="B147" s="43"/>
      <c r="C147" s="44" t="s">
        <v>379</v>
      </c>
      <c r="D147" s="45"/>
      <c r="E147" s="45"/>
      <c r="F147" s="16"/>
    </row>
    <row r="148" spans="1:8">
      <c r="A148" s="131" t="s">
        <v>0</v>
      </c>
      <c r="B148" s="20" t="s">
        <v>341</v>
      </c>
      <c r="C148" s="3" t="s">
        <v>1</v>
      </c>
      <c r="D148" s="34" t="s">
        <v>342</v>
      </c>
      <c r="E148" s="34" t="s">
        <v>343</v>
      </c>
      <c r="F148" s="4" t="s">
        <v>344</v>
      </c>
    </row>
    <row r="149" spans="1:8">
      <c r="A149" s="61" t="s">
        <v>59</v>
      </c>
      <c r="B149" s="62">
        <v>1</v>
      </c>
      <c r="C149" s="59" t="str">
        <f>VLOOKUP(A149,'OVERZICHT NZA TECHNIEK'!A:C,2,0)</f>
        <v xml:space="preserve">Relinen met was van kunststof lepel inclusief waswal </v>
      </c>
      <c r="D149" s="60">
        <f>VLOOKUP(A149,'OVERZICHT NZA TECHNIEK'!A:C,3,0)</f>
        <v>28.17</v>
      </c>
      <c r="E149" s="60">
        <f>PRODUCT(B149,D149)</f>
        <v>28.17</v>
      </c>
      <c r="F149" s="15"/>
    </row>
    <row r="150" spans="1:8">
      <c r="A150" s="61" t="s">
        <v>57</v>
      </c>
      <c r="B150" s="62">
        <v>1</v>
      </c>
      <c r="C150" s="59" t="str">
        <f>VLOOKUP(A150,'OVERZICHT NZA TECHNIEK'!A:C,2,0)</f>
        <v>Aanbrengen registratie apparatuur op beetplaat </v>
      </c>
      <c r="D150" s="60">
        <f>VLOOKUP(A150,'OVERZICHT NZA TECHNIEK'!A:C,3,0)</f>
        <v>45.65</v>
      </c>
      <c r="E150" s="60">
        <f>PRODUCT(B150,D150)</f>
        <v>45.65</v>
      </c>
      <c r="F150" s="15"/>
    </row>
    <row r="151" spans="1:8">
      <c r="A151" s="61" t="s">
        <v>37</v>
      </c>
      <c r="B151" s="62">
        <v>1</v>
      </c>
      <c r="C151" s="59" t="str">
        <f>VLOOKUP(A151,'OVERZICHT NZA TECHNIEK'!A:C,2,0)</f>
        <v xml:space="preserve">Model monteren volgens intra orale registratie </v>
      </c>
      <c r="D151" s="60">
        <f>VLOOKUP(A151,'OVERZICHT NZA TECHNIEK'!A:C,3,0)</f>
        <v>38.19</v>
      </c>
      <c r="E151" s="60">
        <f>PRODUCT(B151,D151)</f>
        <v>38.19</v>
      </c>
      <c r="F151" s="15"/>
    </row>
    <row r="152" spans="1:8">
      <c r="A152" s="61" t="s">
        <v>80</v>
      </c>
      <c r="B152" s="62">
        <v>1</v>
      </c>
      <c r="C152" s="59" t="str">
        <f>VLOOKUP(A152,'OVERZICHT NZA TECHNIEK'!A:C,2,0)</f>
        <v xml:space="preserve">Meerprijs opstellen volgens bijzondere methode Extra voor opstellen volgens Flögel, Gerber, lingualised occlusion. Eenmaal in rekening te brengen. </v>
      </c>
      <c r="D152" s="60">
        <f>VLOOKUP(A152,'OVERZICHT NZA TECHNIEK'!A:C,3,0)</f>
        <v>46.68</v>
      </c>
      <c r="E152" s="60">
        <f>PRODUCT(B152,D152)</f>
        <v>46.68</v>
      </c>
      <c r="F152" s="15"/>
    </row>
    <row r="153" spans="1:8">
      <c r="A153" s="41"/>
      <c r="F153" s="69">
        <f>SUM(E149:E152)</f>
        <v>158.69</v>
      </c>
    </row>
    <row r="154" spans="1:8">
      <c r="A154" s="66"/>
      <c r="B154" s="65"/>
      <c r="C154" s="66"/>
      <c r="D154" s="67"/>
      <c r="E154" s="67"/>
      <c r="F154" s="68"/>
    </row>
    <row r="155" spans="1:8">
      <c r="A155" s="70"/>
      <c r="B155" s="82"/>
      <c r="C155" s="70" t="s">
        <v>353</v>
      </c>
      <c r="D155" s="103"/>
      <c r="E155" s="103"/>
      <c r="F155" s="78"/>
    </row>
    <row r="156" spans="1:8">
      <c r="A156" s="132" t="s">
        <v>0</v>
      </c>
      <c r="B156" s="90" t="s">
        <v>341</v>
      </c>
      <c r="C156" s="86" t="s">
        <v>1</v>
      </c>
      <c r="D156" s="87" t="s">
        <v>342</v>
      </c>
      <c r="E156" s="87" t="s">
        <v>343</v>
      </c>
      <c r="F156" s="88" t="s">
        <v>344</v>
      </c>
    </row>
    <row r="157" spans="1:8">
      <c r="A157" s="125" t="s">
        <v>234</v>
      </c>
      <c r="B157" s="62">
        <v>1</v>
      </c>
      <c r="C157" s="59" t="str">
        <f>VLOOKUP(A157,'OVERZICHT NZA TECHNIEK'!A:C,2,0)</f>
        <v>Volle plaat / metalen basisplaat ter versterking</v>
      </c>
      <c r="D157" s="60">
        <f>VLOOKUP(A157,'OVERZICHT NZA TECHNIEK'!A:C,3,0)</f>
        <v>277.3</v>
      </c>
      <c r="E157" s="60">
        <f t="shared" ref="E157" si="17">D157*B157</f>
        <v>277.3</v>
      </c>
      <c r="F157" s="13"/>
    </row>
    <row r="158" spans="1:8">
      <c r="A158" s="133"/>
      <c r="B158" s="14"/>
      <c r="C158" s="13"/>
      <c r="D158" s="91"/>
      <c r="E158" s="91"/>
      <c r="F158" s="12">
        <f>+SUM(D157)</f>
        <v>277.3</v>
      </c>
    </row>
    <row r="159" spans="1:8">
      <c r="A159" s="83"/>
      <c r="B159" s="104"/>
      <c r="C159" s="105"/>
      <c r="D159" s="106"/>
      <c r="E159" s="106"/>
      <c r="F159" s="106"/>
    </row>
    <row r="160" spans="1:8">
      <c r="A160" s="79"/>
      <c r="B160" s="54"/>
      <c r="C160" s="44" t="s">
        <v>354</v>
      </c>
      <c r="D160" s="78"/>
      <c r="E160" s="78"/>
      <c r="F160" s="44"/>
    </row>
    <row r="161" spans="1:6">
      <c r="A161" s="131" t="s">
        <v>0</v>
      </c>
      <c r="B161" s="20" t="s">
        <v>341</v>
      </c>
      <c r="C161" s="3" t="s">
        <v>1</v>
      </c>
      <c r="D161" s="34" t="s">
        <v>342</v>
      </c>
      <c r="E161" s="34" t="s">
        <v>343</v>
      </c>
      <c r="F161" s="4" t="s">
        <v>344</v>
      </c>
    </row>
    <row r="162" spans="1:6">
      <c r="A162" s="125" t="s">
        <v>240</v>
      </c>
      <c r="B162" s="58">
        <v>1</v>
      </c>
      <c r="C162" s="59" t="str">
        <f>VLOOKUP(A162,'OVERZICHT NZA TECHNIEK'!A:C,2,0)</f>
        <v>Metalen tuber versterking </v>
      </c>
      <c r="D162" s="60">
        <f>VLOOKUP(A162,'OVERZICHT NZA TECHNIEK'!A:C,3,0)</f>
        <v>106.76</v>
      </c>
      <c r="E162" s="60">
        <f t="shared" ref="E162" si="18">D162*B162</f>
        <v>106.76</v>
      </c>
      <c r="F162" s="13"/>
    </row>
    <row r="163" spans="1:6">
      <c r="A163" s="13"/>
      <c r="B163" s="14"/>
      <c r="C163" s="13"/>
      <c r="D163" s="35"/>
      <c r="E163" s="35"/>
      <c r="F163" s="12">
        <f>+SUM(D162)</f>
        <v>106.76</v>
      </c>
    </row>
    <row r="164" spans="1:6">
      <c r="F164"/>
    </row>
  </sheetData>
  <pageMargins left="0.7" right="0.7" top="0.75" bottom="0.75" header="0.3" footer="0.3"/>
  <pageSetup paperSize="9" scale="73" orientation="landscape" r:id="rId1"/>
  <rowBreaks count="12" manualBreakCount="12">
    <brk id="27" max="5" man="1"/>
    <brk id="50" max="5" man="1"/>
    <brk id="78" max="5" man="1"/>
    <brk id="124" max="5" man="1"/>
    <brk id="147" max="16383" man="1"/>
    <brk id="189" max="16383" man="1"/>
    <brk id="223" max="16383" man="1"/>
    <brk id="260" max="16383" man="1"/>
    <brk id="295" max="16383" man="1"/>
    <brk id="332" max="16383" man="1"/>
    <brk id="369" max="16383" man="1"/>
    <brk id="407" max="16383" man="1"/>
  </rowBreaks>
  <colBreaks count="1" manualBreakCount="1">
    <brk id="12" max="1048575" man="1"/>
  </colBreaks>
  <ignoredErrors>
    <ignoredError sqref="D54 D107 D13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zoomScale="90" zoomScaleNormal="90" workbookViewId="0">
      <selection activeCell="J14" sqref="J13:J14"/>
    </sheetView>
  </sheetViews>
  <sheetFormatPr defaultColWidth="8.77734375" defaultRowHeight="14.4"/>
  <cols>
    <col min="1" max="1" width="6.77734375" style="141" customWidth="1"/>
    <col min="2" max="2" width="7" style="17" customWidth="1"/>
    <col min="3" max="3" width="88.21875" customWidth="1"/>
    <col min="4" max="4" width="10.77734375" style="33" customWidth="1"/>
    <col min="5" max="5" width="10.21875" style="33" customWidth="1"/>
    <col min="6" max="6" width="12.5546875" style="11" customWidth="1"/>
    <col min="8" max="8" width="12.21875" customWidth="1"/>
  </cols>
  <sheetData>
    <row r="1" spans="1:8">
      <c r="A1" s="134"/>
      <c r="B1" s="54" t="s">
        <v>380</v>
      </c>
      <c r="C1" s="1" t="s">
        <v>381</v>
      </c>
      <c r="D1" s="40"/>
      <c r="E1" s="40"/>
      <c r="F1" s="84"/>
      <c r="H1" s="97" t="s">
        <v>367</v>
      </c>
    </row>
    <row r="2" spans="1:8">
      <c r="A2" s="135" t="s">
        <v>0</v>
      </c>
      <c r="B2" s="2" t="s">
        <v>341</v>
      </c>
      <c r="C2" s="3" t="s">
        <v>1</v>
      </c>
      <c r="D2" s="34" t="s">
        <v>342</v>
      </c>
      <c r="E2" s="34" t="s">
        <v>343</v>
      </c>
      <c r="F2" s="4" t="s">
        <v>344</v>
      </c>
      <c r="H2" s="99">
        <v>2</v>
      </c>
    </row>
    <row r="3" spans="1:8">
      <c r="A3" s="123" t="s">
        <v>21</v>
      </c>
      <c r="B3" s="62">
        <v>1</v>
      </c>
      <c r="C3" s="59" t="str">
        <f>VLOOKUP(A3,'OVERZICHT NZA TECHNIEK'!A:C,2,0)</f>
        <v>Stonemodel </v>
      </c>
      <c r="D3" s="60">
        <f>VLOOKUP(A3,'OVERZICHT NZA TECHNIEK'!A:C,3,0)</f>
        <v>11.25</v>
      </c>
      <c r="E3" s="60">
        <f t="shared" ref="E3" si="0">PRODUCT(B3,D3)</f>
        <v>11.25</v>
      </c>
      <c r="F3" s="15"/>
    </row>
    <row r="4" spans="1:8">
      <c r="A4" s="123" t="s">
        <v>276</v>
      </c>
      <c r="B4" s="62">
        <f>$H$2</f>
        <v>2</v>
      </c>
      <c r="C4" s="59" t="str">
        <f>VLOOKUP(A4,'OVERZICHT NZA TECHNIEK'!A:C,2,0)</f>
        <v xml:space="preserve">Hulpdelen plaatsen in afdruk, per stuk </v>
      </c>
      <c r="D4" s="60">
        <f>VLOOKUP(A4,'OVERZICHT NZA TECHNIEK'!A:C,3,0)</f>
        <v>8.65</v>
      </c>
      <c r="E4" s="60">
        <f t="shared" ref="E4:E13" si="1">PRODUCT(B4,D4)</f>
        <v>17.3</v>
      </c>
      <c r="F4" s="15"/>
    </row>
    <row r="5" spans="1:8">
      <c r="A5" s="123" t="s">
        <v>321</v>
      </c>
      <c r="B5" s="62">
        <f>$H$2</f>
        <v>2</v>
      </c>
      <c r="C5" s="59" t="str">
        <f>VLOOKUP(A5,'OVERZICHT NZA TECHNIEK'!A:C,2,0)</f>
        <v>Afdrukhulpdeel (drukknop)</v>
      </c>
      <c r="D5" s="60">
        <f>VLOOKUP(A5,'OVERZICHT NZA TECHNIEK'!A:C,3,0)</f>
        <v>15.2</v>
      </c>
      <c r="E5" s="60">
        <f>PRODUCT(B5,D5)</f>
        <v>30.4</v>
      </c>
      <c r="F5" s="15"/>
    </row>
    <row r="6" spans="1:8">
      <c r="A6" s="123" t="s">
        <v>315</v>
      </c>
      <c r="B6" s="62">
        <f>$H$2</f>
        <v>2</v>
      </c>
      <c r="C6" s="59" t="str">
        <f>VLOOKUP(A6,'OVERZICHT NZA TECHNIEK'!A:C,2,0)</f>
        <v>Modelanaloog (drukknop)</v>
      </c>
      <c r="D6" s="60">
        <f>VLOOKUP(A6,'OVERZICHT NZA TECHNIEK'!A:C,3,0)</f>
        <v>19.3</v>
      </c>
      <c r="E6" s="60">
        <f>PRODUCT(B6,D6)</f>
        <v>38.6</v>
      </c>
      <c r="F6" s="15"/>
    </row>
    <row r="7" spans="1:8">
      <c r="A7" s="123" t="s">
        <v>33</v>
      </c>
      <c r="B7" s="62">
        <v>1</v>
      </c>
      <c r="C7" s="59" t="str">
        <f>VLOOKUP(A7,'OVERZICHT NZA TECHNIEK'!A:C,2,0)</f>
        <v>Model monteren in middelwaard articulator, bijvoorbeeld Balance, Rational, Denatus, Condylator of vergelijkbaar type</v>
      </c>
      <c r="D7" s="60">
        <f>VLOOKUP(A7,'OVERZICHT NZA TECHNIEK'!A:C,3,0)</f>
        <v>22.41</v>
      </c>
      <c r="E7" s="60">
        <f t="shared" si="1"/>
        <v>22.41</v>
      </c>
      <c r="F7" s="15"/>
    </row>
    <row r="8" spans="1:8">
      <c r="A8" s="123" t="s">
        <v>155</v>
      </c>
      <c r="B8" s="62">
        <v>1</v>
      </c>
      <c r="C8" s="59" t="str">
        <f>VLOOKUP(A8,'OVERZICHT NZA TECHNIEK'!A:C,2,0)</f>
        <v>Overzetting vol</v>
      </c>
      <c r="D8" s="60">
        <f>VLOOKUP(A8,'OVERZICHT NZA TECHNIEK'!A:C,3,0)</f>
        <v>138.77000000000001</v>
      </c>
      <c r="E8" s="60">
        <f t="shared" si="1"/>
        <v>138.77000000000001</v>
      </c>
      <c r="F8" s="15"/>
    </row>
    <row r="9" spans="1:8">
      <c r="A9" s="123" t="s">
        <v>300</v>
      </c>
      <c r="B9" s="62">
        <f>$H$2</f>
        <v>2</v>
      </c>
      <c r="C9" s="59" t="str">
        <f>VLOOKUP(A9,'OVERZICHT NZA TECHNIEK'!A:C,2,0)</f>
        <v xml:space="preserve">Stellen slot met behulp van parallellometer </v>
      </c>
      <c r="D9" s="60">
        <f>VLOOKUP(A9,'OVERZICHT NZA TECHNIEK'!A:C,3,0)</f>
        <v>37.79</v>
      </c>
      <c r="E9" s="60">
        <f t="shared" si="1"/>
        <v>75.58</v>
      </c>
      <c r="F9" s="15"/>
    </row>
    <row r="10" spans="1:8">
      <c r="A10" s="123" t="s">
        <v>171</v>
      </c>
      <c r="B10" s="62">
        <f>$H$2</f>
        <v>2</v>
      </c>
      <c r="C10" s="59" t="str">
        <f>VLOOKUP(A10,'OVERZICHT NZA TECHNIEK'!A:C,2,0)</f>
        <v>Montage slot in kunststof </v>
      </c>
      <c r="D10" s="60">
        <f>VLOOKUP(A10,'OVERZICHT NZA TECHNIEK'!A:C,3,0)</f>
        <v>37.880000000000003</v>
      </c>
      <c r="E10" s="60">
        <f t="shared" si="1"/>
        <v>75.760000000000005</v>
      </c>
      <c r="F10" s="15"/>
    </row>
    <row r="11" spans="1:8">
      <c r="A11" s="136" t="s">
        <v>324</v>
      </c>
      <c r="B11" s="62">
        <f>$H$2</f>
        <v>2</v>
      </c>
      <c r="C11" s="59" t="str">
        <f>VLOOKUP(A11,'OVERZICHT NZA TECHNIEK'!A:C,2,0)</f>
        <v>Drukknopmatrix</v>
      </c>
      <c r="D11" s="60">
        <f>VLOOKUP(A11,'OVERZICHT NZA TECHNIEK'!A:C,3,0)</f>
        <v>81.5</v>
      </c>
      <c r="E11" s="63">
        <f t="shared" ref="E11" si="2">PRODUCT(B11,D11)</f>
        <v>163</v>
      </c>
      <c r="F11" s="15"/>
    </row>
    <row r="12" spans="1:8">
      <c r="A12" s="123" t="s">
        <v>295</v>
      </c>
      <c r="B12" s="62">
        <f>$H$2</f>
        <v>2</v>
      </c>
      <c r="C12" s="59" t="str">
        <f>VLOOKUP(A12,'OVERZICHT NZA TECHNIEK'!A:C,2,0)</f>
        <v xml:space="preserve">Implantaat toeslag; eenmalig per werkstuk per implantaat </v>
      </c>
      <c r="D12" s="60">
        <f>VLOOKUP(A12,'OVERZICHT NZA TECHNIEK'!A:C,3,0)</f>
        <v>88.15</v>
      </c>
      <c r="E12" s="60">
        <f t="shared" si="1"/>
        <v>176.3</v>
      </c>
      <c r="F12" s="15"/>
    </row>
    <row r="13" spans="1:8">
      <c r="A13" s="123" t="s">
        <v>418</v>
      </c>
      <c r="B13" s="62">
        <v>1</v>
      </c>
      <c r="C13" s="59" t="str">
        <f>VLOOKUP(A13,'OVERZICHT NZA TECHNIEK'!A:C,2,0)</f>
        <v>Arbo- en milieutoeslag </v>
      </c>
      <c r="D13" s="60">
        <f>VLOOKUP(A13,'OVERZICHT NZA TECHNIEK'!A:C,3,0)</f>
        <v>3.12</v>
      </c>
      <c r="E13" s="60">
        <f t="shared" si="1"/>
        <v>3.12</v>
      </c>
      <c r="F13" s="15"/>
    </row>
    <row r="14" spans="1:8">
      <c r="A14" s="137"/>
      <c r="B14" s="14"/>
      <c r="C14" s="13"/>
      <c r="D14" s="35"/>
      <c r="E14" s="35"/>
      <c r="F14" s="76">
        <f>SUM(E3:F13)</f>
        <v>752.4899999999999</v>
      </c>
    </row>
    <row r="15" spans="1:8">
      <c r="A15" s="138"/>
      <c r="B15" s="65"/>
      <c r="C15" s="66"/>
      <c r="D15" s="81"/>
      <c r="E15" s="81"/>
      <c r="F15" s="68"/>
    </row>
    <row r="16" spans="1:8">
      <c r="A16" s="139"/>
      <c r="B16" s="82" t="s">
        <v>382</v>
      </c>
      <c r="C16" s="1" t="s">
        <v>383</v>
      </c>
      <c r="D16" s="40"/>
      <c r="E16" s="40"/>
      <c r="F16" s="49"/>
      <c r="H16" s="116"/>
    </row>
    <row r="17" spans="1:7">
      <c r="A17" s="135" t="s">
        <v>0</v>
      </c>
      <c r="B17" s="2" t="s">
        <v>341</v>
      </c>
      <c r="C17" s="3" t="s">
        <v>1</v>
      </c>
      <c r="D17" s="34" t="s">
        <v>342</v>
      </c>
      <c r="E17" s="34" t="s">
        <v>343</v>
      </c>
      <c r="F17" s="4" t="s">
        <v>344</v>
      </c>
    </row>
    <row r="18" spans="1:7">
      <c r="A18" s="123" t="s">
        <v>21</v>
      </c>
      <c r="B18" s="62">
        <v>2</v>
      </c>
      <c r="C18" s="59" t="str">
        <f>VLOOKUP(A18,'OVERZICHT NZA TECHNIEK'!A:C,2,0)</f>
        <v>Stonemodel </v>
      </c>
      <c r="D18" s="60">
        <f>VLOOKUP(A18,'OVERZICHT NZA TECHNIEK'!A:C,3,0)</f>
        <v>11.25</v>
      </c>
      <c r="E18" s="60">
        <f t="shared" ref="E18:E30" si="3">PRODUCT(B18,D18)</f>
        <v>22.5</v>
      </c>
      <c r="F18" s="15"/>
      <c r="G18" s="116"/>
    </row>
    <row r="19" spans="1:7">
      <c r="A19" s="123" t="s">
        <v>271</v>
      </c>
      <c r="B19" s="62">
        <v>1</v>
      </c>
      <c r="C19" s="59" t="str">
        <f>VLOOKUP(A19,'OVERZICHT NZA TECHNIEK'!A:C,2,0)</f>
        <v>Kunstharslepel ten behoeve van implantaat</v>
      </c>
      <c r="D19" s="60">
        <f>VLOOKUP(A19,'OVERZICHT NZA TECHNIEK'!A:C,3,0)</f>
        <v>61.68</v>
      </c>
      <c r="E19" s="60">
        <f t="shared" si="3"/>
        <v>61.68</v>
      </c>
      <c r="F19" s="15"/>
    </row>
    <row r="20" spans="1:7">
      <c r="A20" s="123" t="s">
        <v>276</v>
      </c>
      <c r="B20" s="62">
        <v>2</v>
      </c>
      <c r="C20" s="59" t="str">
        <f>VLOOKUP(A20,'OVERZICHT NZA TECHNIEK'!A:C,2,0)</f>
        <v xml:space="preserve">Hulpdelen plaatsen in afdruk, per stuk </v>
      </c>
      <c r="D20" s="60">
        <f>VLOOKUP(A20,'OVERZICHT NZA TECHNIEK'!A:C,3,0)</f>
        <v>8.65</v>
      </c>
      <c r="E20" s="60">
        <f t="shared" si="3"/>
        <v>17.3</v>
      </c>
      <c r="F20" s="15"/>
    </row>
    <row r="21" spans="1:7">
      <c r="A21" s="123" t="s">
        <v>312</v>
      </c>
      <c r="B21" s="62">
        <v>2</v>
      </c>
      <c r="C21" s="59" t="str">
        <f>VLOOKUP(A21,'OVERZICHT NZA TECHNIEK'!A:C,2,0)</f>
        <v>Afdrukhulpdeel (steg)</v>
      </c>
      <c r="D21" s="60">
        <f>VLOOKUP(A21,'OVERZICHT NZA TECHNIEK'!A:C,3,0)</f>
        <v>27.45</v>
      </c>
      <c r="E21" s="60">
        <f>PRODUCT(B21,D21)</f>
        <v>54.9</v>
      </c>
      <c r="F21" s="15"/>
    </row>
    <row r="22" spans="1:7">
      <c r="A22" s="123" t="s">
        <v>309</v>
      </c>
      <c r="B22" s="62">
        <v>2</v>
      </c>
      <c r="C22" s="59" t="str">
        <f>VLOOKUP(A22,'OVERZICHT NZA TECHNIEK'!A:C,2,0)</f>
        <v>Modelanaloog (steg)</v>
      </c>
      <c r="D22" s="60">
        <f>VLOOKUP(A22,'OVERZICHT NZA TECHNIEK'!A:C,3,0)</f>
        <v>22.5</v>
      </c>
      <c r="E22" s="60">
        <f>PRODUCT(B22,D22)</f>
        <v>45</v>
      </c>
      <c r="F22" s="15"/>
    </row>
    <row r="23" spans="1:7">
      <c r="A23" s="123" t="s">
        <v>279</v>
      </c>
      <c r="B23" s="62">
        <v>1</v>
      </c>
      <c r="C23" s="59" t="str">
        <f>VLOOKUP(A23,'OVERZICHT NZA TECHNIEK'!A:C,2,0)</f>
        <v>Stonemodel uit kunststof implantaat lepel_x000B_</v>
      </c>
      <c r="D23" s="60">
        <f>VLOOKUP(A23,'OVERZICHT NZA TECHNIEK'!A:C,3,0)</f>
        <v>24.39</v>
      </c>
      <c r="E23" s="60">
        <f t="shared" si="3"/>
        <v>24.39</v>
      </c>
      <c r="F23" s="15"/>
    </row>
    <row r="24" spans="1:7">
      <c r="A24" s="140" t="s">
        <v>29</v>
      </c>
      <c r="B24" s="120">
        <v>1</v>
      </c>
      <c r="C24" s="121" t="str">
        <f>VLOOKUP(A24,'OVERZICHT NZA TECHNIEK'!A:C,2,0)</f>
        <v>Precisie duplicaatmodel (uit siliconen) </v>
      </c>
      <c r="D24" s="122">
        <f>VLOOKUP(A24,'OVERZICHT NZA TECHNIEK'!A:C,3,0)</f>
        <v>45.69</v>
      </c>
      <c r="E24" s="122">
        <f t="shared" si="3"/>
        <v>45.69</v>
      </c>
      <c r="F24" s="15"/>
      <c r="G24" s="116"/>
    </row>
    <row r="25" spans="1:7">
      <c r="A25" s="123" t="s">
        <v>33</v>
      </c>
      <c r="B25" s="62">
        <v>1</v>
      </c>
      <c r="C25" s="59" t="str">
        <f>VLOOKUP(A25,'OVERZICHT NZA TECHNIEK'!A:C,2,0)</f>
        <v>Model monteren in middelwaard articulator, bijvoorbeeld Balance, Rational, Denatus, Condylator of vergelijkbaar type</v>
      </c>
      <c r="D25" s="60">
        <f>VLOOKUP(A25,'OVERZICHT NZA TECHNIEK'!A:C,3,0)</f>
        <v>22.41</v>
      </c>
      <c r="E25" s="60">
        <f t="shared" si="3"/>
        <v>22.41</v>
      </c>
      <c r="F25" s="15"/>
    </row>
    <row r="26" spans="1:7">
      <c r="A26" s="123" t="s">
        <v>155</v>
      </c>
      <c r="B26" s="62">
        <v>1</v>
      </c>
      <c r="C26" s="59" t="str">
        <f>VLOOKUP(A26,'OVERZICHT NZA TECHNIEK'!A:C,2,0)</f>
        <v>Overzetting vol</v>
      </c>
      <c r="D26" s="60">
        <f>VLOOKUP(A26,'OVERZICHT NZA TECHNIEK'!A:C,3,0)</f>
        <v>138.77000000000001</v>
      </c>
      <c r="E26" s="60">
        <f t="shared" si="3"/>
        <v>138.77000000000001</v>
      </c>
      <c r="F26" s="15"/>
    </row>
    <row r="27" spans="1:7">
      <c r="A27" s="123" t="s">
        <v>173</v>
      </c>
      <c r="B27" s="62">
        <v>3</v>
      </c>
      <c r="C27" s="59" t="str">
        <f>VLOOKUP(A27,'OVERZICHT NZA TECHNIEK'!A:C,2,0)</f>
        <v xml:space="preserve">Montage stegdeel in kunststof </v>
      </c>
      <c r="D27" s="60">
        <f>VLOOKUP(A27,'OVERZICHT NZA TECHNIEK'!A:C,3,0)</f>
        <v>37.94</v>
      </c>
      <c r="E27" s="60">
        <f t="shared" si="3"/>
        <v>113.82</v>
      </c>
      <c r="F27" s="15"/>
      <c r="G27" s="116"/>
    </row>
    <row r="28" spans="1:7">
      <c r="A28" s="123" t="s">
        <v>318</v>
      </c>
      <c r="B28" s="62">
        <v>30</v>
      </c>
      <c r="C28" s="59" t="str">
        <f>VLOOKUP(A28,'OVERZICHT NZA TECHNIEK'!A:C,2,0)</f>
        <v>Ruiter per mm</v>
      </c>
      <c r="D28" s="60">
        <f>VLOOKUP(A28,'OVERZICHT NZA TECHNIEK'!A:C,3,0)</f>
        <v>3.4</v>
      </c>
      <c r="E28" s="60">
        <f>PRODUCT(B28,D28)</f>
        <v>102</v>
      </c>
      <c r="F28" s="15"/>
    </row>
    <row r="29" spans="1:7">
      <c r="A29" s="123" t="s">
        <v>295</v>
      </c>
      <c r="B29" s="62">
        <v>2</v>
      </c>
      <c r="C29" s="59" t="str">
        <f>VLOOKUP(A29,'OVERZICHT NZA TECHNIEK'!A:C,2,0)</f>
        <v xml:space="preserve">Implantaat toeslag; eenmalig per werkstuk per implantaat </v>
      </c>
      <c r="D29" s="60">
        <f>VLOOKUP(A29,'OVERZICHT NZA TECHNIEK'!A:C,3,0)</f>
        <v>88.15</v>
      </c>
      <c r="E29" s="60">
        <f t="shared" si="3"/>
        <v>176.3</v>
      </c>
      <c r="F29" s="15"/>
    </row>
    <row r="30" spans="1:7">
      <c r="A30" s="123" t="s">
        <v>418</v>
      </c>
      <c r="B30" s="62">
        <v>1</v>
      </c>
      <c r="C30" s="59" t="str">
        <f>VLOOKUP(A30,'OVERZICHT NZA TECHNIEK'!A:C,2,0)</f>
        <v>Arbo- en milieutoeslag </v>
      </c>
      <c r="D30" s="60">
        <f>VLOOKUP(A30,'OVERZICHT NZA TECHNIEK'!A:C,3,0)</f>
        <v>3.12</v>
      </c>
      <c r="E30" s="60">
        <f t="shared" si="3"/>
        <v>3.12</v>
      </c>
      <c r="F30" s="15"/>
    </row>
    <row r="31" spans="1:7">
      <c r="A31" s="137"/>
      <c r="B31" s="14"/>
      <c r="C31" s="13"/>
      <c r="D31" s="35"/>
      <c r="E31" s="35"/>
      <c r="F31" s="76">
        <f>SUM(E18:F30)</f>
        <v>827.88</v>
      </c>
    </row>
    <row r="32" spans="1:7">
      <c r="A32" s="138"/>
      <c r="B32" s="65"/>
      <c r="C32" s="66"/>
      <c r="D32" s="81"/>
      <c r="E32" s="81"/>
      <c r="F32" s="68"/>
    </row>
    <row r="33" spans="1:8">
      <c r="A33" s="139"/>
      <c r="B33" s="82" t="s">
        <v>384</v>
      </c>
      <c r="C33" s="145" t="s">
        <v>1061</v>
      </c>
      <c r="D33" s="40"/>
      <c r="E33" s="40"/>
      <c r="F33" s="49"/>
    </row>
    <row r="34" spans="1:8">
      <c r="A34" s="135" t="s">
        <v>0</v>
      </c>
      <c r="B34" s="2" t="s">
        <v>341</v>
      </c>
      <c r="C34" s="3" t="s">
        <v>1</v>
      </c>
      <c r="D34" s="34" t="s">
        <v>342</v>
      </c>
      <c r="E34" s="34" t="s">
        <v>343</v>
      </c>
      <c r="F34" s="4" t="s">
        <v>344</v>
      </c>
      <c r="H34" s="100">
        <v>3</v>
      </c>
    </row>
    <row r="35" spans="1:8">
      <c r="A35" s="123" t="s">
        <v>21</v>
      </c>
      <c r="B35" s="62">
        <v>2</v>
      </c>
      <c r="C35" s="59" t="str">
        <f>VLOOKUP(A35,'OVERZICHT NZA TECHNIEK'!A:C,2,0)</f>
        <v>Stonemodel </v>
      </c>
      <c r="D35" s="60">
        <f>VLOOKUP(A35,'OVERZICHT NZA TECHNIEK'!A:C,3,0)</f>
        <v>11.25</v>
      </c>
      <c r="E35" s="60">
        <f t="shared" ref="E35:E37" si="4">PRODUCT(B35,D35)</f>
        <v>22.5</v>
      </c>
      <c r="F35" s="15"/>
    </row>
    <row r="36" spans="1:8">
      <c r="A36" s="123" t="s">
        <v>271</v>
      </c>
      <c r="B36" s="62">
        <v>1</v>
      </c>
      <c r="C36" s="59" t="str">
        <f>VLOOKUP(A36,'OVERZICHT NZA TECHNIEK'!A:C,2,0)</f>
        <v>Kunstharslepel ten behoeve van implantaat</v>
      </c>
      <c r="D36" s="60">
        <f>VLOOKUP(A36,'OVERZICHT NZA TECHNIEK'!A:C,3,0)</f>
        <v>61.68</v>
      </c>
      <c r="E36" s="60">
        <f t="shared" si="4"/>
        <v>61.68</v>
      </c>
      <c r="F36" s="15"/>
    </row>
    <row r="37" spans="1:8">
      <c r="A37" s="123" t="s">
        <v>276</v>
      </c>
      <c r="B37" s="62">
        <f>$H$34</f>
        <v>3</v>
      </c>
      <c r="C37" s="59" t="str">
        <f>VLOOKUP(A37,'OVERZICHT NZA TECHNIEK'!A:C,2,0)</f>
        <v xml:space="preserve">Hulpdelen plaatsen in afdruk, per stuk </v>
      </c>
      <c r="D37" s="60">
        <f>VLOOKUP(A37,'OVERZICHT NZA TECHNIEK'!A:C,3,0)</f>
        <v>8.65</v>
      </c>
      <c r="E37" s="60">
        <f t="shared" si="4"/>
        <v>25.950000000000003</v>
      </c>
      <c r="F37" s="15"/>
    </row>
    <row r="38" spans="1:8">
      <c r="A38" s="123" t="s">
        <v>312</v>
      </c>
      <c r="B38" s="62">
        <f>$H$34</f>
        <v>3</v>
      </c>
      <c r="C38" s="59" t="str">
        <f>VLOOKUP(A38,'OVERZICHT NZA TECHNIEK'!A:C,2,0)</f>
        <v>Afdrukhulpdeel (steg)</v>
      </c>
      <c r="D38" s="60">
        <f>VLOOKUP(A38,'OVERZICHT NZA TECHNIEK'!A:C,3,0)</f>
        <v>27.45</v>
      </c>
      <c r="E38" s="60">
        <f>PRODUCT(B38,D38)</f>
        <v>82.35</v>
      </c>
      <c r="F38" s="15"/>
    </row>
    <row r="39" spans="1:8">
      <c r="A39" s="123" t="s">
        <v>309</v>
      </c>
      <c r="B39" s="62">
        <f>$H$34</f>
        <v>3</v>
      </c>
      <c r="C39" s="59" t="str">
        <f>VLOOKUP(A39,'OVERZICHT NZA TECHNIEK'!A:C,2,0)</f>
        <v>Modelanaloog (steg)</v>
      </c>
      <c r="D39" s="60">
        <f>VLOOKUP(A39,'OVERZICHT NZA TECHNIEK'!A:C,3,0)</f>
        <v>22.5</v>
      </c>
      <c r="E39" s="60">
        <f>PRODUCT(B39,D39)</f>
        <v>67.5</v>
      </c>
      <c r="F39" s="15"/>
    </row>
    <row r="40" spans="1:8">
      <c r="A40" s="123" t="s">
        <v>279</v>
      </c>
      <c r="B40" s="62">
        <v>1</v>
      </c>
      <c r="C40" s="59" t="str">
        <f>VLOOKUP(A40,'OVERZICHT NZA TECHNIEK'!A:C,2,0)</f>
        <v>Stonemodel uit kunststof implantaat lepel_x000B_</v>
      </c>
      <c r="D40" s="60">
        <f>VLOOKUP(A40,'OVERZICHT NZA TECHNIEK'!A:C,3,0)</f>
        <v>24.39</v>
      </c>
      <c r="E40" s="60">
        <f t="shared" ref="E40:E44" si="5">PRODUCT(B40,D40)</f>
        <v>24.39</v>
      </c>
      <c r="F40" s="15"/>
    </row>
    <row r="41" spans="1:8">
      <c r="A41" s="140" t="s">
        <v>29</v>
      </c>
      <c r="B41" s="120">
        <v>1</v>
      </c>
      <c r="C41" s="121" t="str">
        <f>VLOOKUP(A41,'OVERZICHT NZA TECHNIEK'!A:C,2,0)</f>
        <v>Precisie duplicaatmodel (uit siliconen) </v>
      </c>
      <c r="D41" s="122">
        <f>VLOOKUP(A41,'OVERZICHT NZA TECHNIEK'!A:C,3,0)</f>
        <v>45.69</v>
      </c>
      <c r="E41" s="122">
        <f t="shared" si="5"/>
        <v>45.69</v>
      </c>
      <c r="F41" s="15"/>
      <c r="G41" s="116"/>
    </row>
    <row r="42" spans="1:8">
      <c r="A42" s="123" t="s">
        <v>33</v>
      </c>
      <c r="B42" s="62">
        <v>1</v>
      </c>
      <c r="C42" s="59" t="str">
        <f>VLOOKUP(A42,'OVERZICHT NZA TECHNIEK'!A:C,2,0)</f>
        <v>Model monteren in middelwaard articulator, bijvoorbeeld Balance, Rational, Denatus, Condylator of vergelijkbaar type</v>
      </c>
      <c r="D42" s="60">
        <f>VLOOKUP(A42,'OVERZICHT NZA TECHNIEK'!A:C,3,0)</f>
        <v>22.41</v>
      </c>
      <c r="E42" s="60">
        <f t="shared" si="5"/>
        <v>22.41</v>
      </c>
      <c r="F42" s="15"/>
    </row>
    <row r="43" spans="1:8">
      <c r="A43" s="123" t="s">
        <v>155</v>
      </c>
      <c r="B43" s="62">
        <v>1</v>
      </c>
      <c r="C43" s="59" t="str">
        <f>VLOOKUP(A43,'OVERZICHT NZA TECHNIEK'!A:C,2,0)</f>
        <v>Overzetting vol</v>
      </c>
      <c r="D43" s="60">
        <f>VLOOKUP(A43,'OVERZICHT NZA TECHNIEK'!A:C,3,0)</f>
        <v>138.77000000000001</v>
      </c>
      <c r="E43" s="60">
        <f t="shared" si="5"/>
        <v>138.77000000000001</v>
      </c>
      <c r="F43" s="15"/>
    </row>
    <row r="44" spans="1:8">
      <c r="A44" s="123" t="s">
        <v>173</v>
      </c>
      <c r="B44" s="62">
        <f>$H$34+1</f>
        <v>4</v>
      </c>
      <c r="C44" s="59" t="str">
        <f>VLOOKUP(A44,'OVERZICHT NZA TECHNIEK'!A:C,2,0)</f>
        <v xml:space="preserve">Montage stegdeel in kunststof </v>
      </c>
      <c r="D44" s="60">
        <f>VLOOKUP(A44,'OVERZICHT NZA TECHNIEK'!A:C,3,0)</f>
        <v>37.94</v>
      </c>
      <c r="E44" s="60">
        <f t="shared" si="5"/>
        <v>151.76</v>
      </c>
      <c r="F44" s="15"/>
    </row>
    <row r="45" spans="1:8">
      <c r="A45" s="123" t="s">
        <v>318</v>
      </c>
      <c r="B45" s="62">
        <f>$H$34*10</f>
        <v>30</v>
      </c>
      <c r="C45" s="59" t="str">
        <f>VLOOKUP(A45,'OVERZICHT NZA TECHNIEK'!A:C,2,0)</f>
        <v>Ruiter per mm</v>
      </c>
      <c r="D45" s="60">
        <f>VLOOKUP(A45,'OVERZICHT NZA TECHNIEK'!A:C,3,0)</f>
        <v>3.4</v>
      </c>
      <c r="E45" s="60">
        <f>PRODUCT(B45,D45)</f>
        <v>102</v>
      </c>
      <c r="F45" s="15"/>
      <c r="G45" s="116"/>
    </row>
    <row r="46" spans="1:8">
      <c r="A46" s="123" t="s">
        <v>295</v>
      </c>
      <c r="B46" s="62">
        <f>$H$34</f>
        <v>3</v>
      </c>
      <c r="C46" s="59" t="str">
        <f>VLOOKUP(A46,'OVERZICHT NZA TECHNIEK'!A:C,2,0)</f>
        <v xml:space="preserve">Implantaat toeslag; eenmalig per werkstuk per implantaat </v>
      </c>
      <c r="D46" s="60">
        <f>VLOOKUP(A46,'OVERZICHT NZA TECHNIEK'!A:C,3,0)</f>
        <v>88.15</v>
      </c>
      <c r="E46" s="60">
        <f t="shared" ref="E46:E47" si="6">PRODUCT(B46,D46)</f>
        <v>264.45000000000005</v>
      </c>
      <c r="F46" s="15"/>
    </row>
    <row r="47" spans="1:8">
      <c r="A47" s="123" t="s">
        <v>418</v>
      </c>
      <c r="B47" s="62">
        <v>1</v>
      </c>
      <c r="C47" s="59" t="str">
        <f>VLOOKUP(A47,'OVERZICHT NZA TECHNIEK'!A:C,2,0)</f>
        <v>Arbo- en milieutoeslag </v>
      </c>
      <c r="D47" s="60">
        <f>VLOOKUP(A47,'OVERZICHT NZA TECHNIEK'!A:C,3,0)</f>
        <v>3.12</v>
      </c>
      <c r="E47" s="60">
        <f t="shared" si="6"/>
        <v>3.12</v>
      </c>
      <c r="F47" s="15"/>
    </row>
    <row r="48" spans="1:8">
      <c r="A48" s="137"/>
      <c r="B48" s="14"/>
      <c r="C48" s="13"/>
      <c r="D48" s="35"/>
      <c r="E48" s="35"/>
      <c r="F48" s="76">
        <f>SUM(E35:F47)</f>
        <v>1012.57</v>
      </c>
    </row>
  </sheetData>
  <pageMargins left="0.7" right="0.7" top="0.75" bottom="0.75" header="0.3" footer="0.3"/>
  <pageSetup paperSize="9" scale="90" orientation="landscape" r:id="rId1"/>
  <rowBreaks count="10" manualBreakCount="10">
    <brk id="15" max="6" man="1"/>
    <brk id="80" max="16383" man="1"/>
    <brk id="104" max="16383" man="1"/>
    <brk id="128" max="16383" man="1"/>
    <brk id="155" max="16383" man="1"/>
    <brk id="242" max="16383" man="1"/>
    <brk id="279" max="16383" man="1"/>
    <brk id="315" max="16383" man="1"/>
    <brk id="352" max="16383" man="1"/>
    <brk id="38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zoomScale="90" zoomScaleNormal="90" workbookViewId="0">
      <selection activeCell="K17" sqref="K17"/>
    </sheetView>
  </sheetViews>
  <sheetFormatPr defaultRowHeight="14.4"/>
  <cols>
    <col min="3" max="3" width="62.44140625" bestFit="1" customWidth="1"/>
    <col min="6" max="6" width="13" customWidth="1"/>
  </cols>
  <sheetData>
    <row r="1" spans="1:6">
      <c r="A1" s="126"/>
      <c r="B1" s="54" t="s">
        <v>385</v>
      </c>
      <c r="C1" s="44" t="s">
        <v>386</v>
      </c>
      <c r="D1" s="45"/>
      <c r="E1" s="45"/>
      <c r="F1" s="16"/>
    </row>
    <row r="2" spans="1:6">
      <c r="A2" s="5" t="s">
        <v>0</v>
      </c>
      <c r="B2" s="2" t="s">
        <v>341</v>
      </c>
      <c r="C2" s="3" t="s">
        <v>1</v>
      </c>
      <c r="D2" s="34" t="s">
        <v>342</v>
      </c>
      <c r="E2" s="4" t="s">
        <v>343</v>
      </c>
      <c r="F2" s="4" t="s">
        <v>344</v>
      </c>
    </row>
    <row r="3" spans="1:6">
      <c r="A3" s="125" t="s">
        <v>327</v>
      </c>
      <c r="B3" s="62">
        <v>1</v>
      </c>
      <c r="C3" s="59" t="str">
        <f>VLOOKUP(A3,'OVERZICHT NZA TECHNIEK'!A:C,2,0)</f>
        <v>Drukknopabutment</v>
      </c>
      <c r="D3" s="60">
        <f>VLOOKUP(A3,'OVERZICHT NZA TECHNIEK'!A:C,3,0)</f>
        <v>151.02000000000001</v>
      </c>
      <c r="E3" s="60">
        <f t="shared" ref="E3" si="0">PRODUCT(B3,D3)</f>
        <v>151.02000000000001</v>
      </c>
      <c r="F3" s="15"/>
    </row>
    <row r="4" spans="1:6">
      <c r="A4" s="18"/>
      <c r="B4" s="14"/>
      <c r="C4" s="13"/>
      <c r="D4" s="35"/>
      <c r="E4" s="15"/>
      <c r="F4" s="76">
        <f>SUM(E3,)</f>
        <v>151.02000000000001</v>
      </c>
    </row>
    <row r="5" spans="1:6">
      <c r="A5" s="83"/>
      <c r="B5" s="65"/>
      <c r="C5" s="66"/>
      <c r="D5" s="81"/>
      <c r="E5" s="81"/>
      <c r="F5" s="68"/>
    </row>
    <row r="6" spans="1:6">
      <c r="A6" s="126"/>
      <c r="B6" s="54" t="s">
        <v>387</v>
      </c>
      <c r="C6" s="44" t="s">
        <v>388</v>
      </c>
      <c r="D6" s="45"/>
      <c r="E6" s="45"/>
      <c r="F6" s="16"/>
    </row>
    <row r="7" spans="1:6">
      <c r="A7" s="5" t="s">
        <v>0</v>
      </c>
      <c r="B7" s="2" t="s">
        <v>341</v>
      </c>
      <c r="C7" s="3" t="s">
        <v>1</v>
      </c>
      <c r="D7" s="34" t="s">
        <v>342</v>
      </c>
      <c r="E7" s="4" t="s">
        <v>343</v>
      </c>
      <c r="F7" s="4" t="s">
        <v>344</v>
      </c>
    </row>
    <row r="8" spans="1:6">
      <c r="A8" s="125" t="s">
        <v>327</v>
      </c>
      <c r="B8" s="62">
        <v>1</v>
      </c>
      <c r="C8" s="59" t="str">
        <f>VLOOKUP(A8,'OVERZICHT NZA TECHNIEK'!A:C,2,0)</f>
        <v>Drukknopabutment</v>
      </c>
      <c r="D8" s="60">
        <f>VLOOKUP(A8,'OVERZICHT NZA TECHNIEK'!A:C,3,0)</f>
        <v>151.02000000000001</v>
      </c>
      <c r="E8" s="60">
        <f t="shared" ref="E8" si="1">PRODUCT(B8,D8)</f>
        <v>151.02000000000001</v>
      </c>
      <c r="F8" s="15"/>
    </row>
    <row r="9" spans="1:6">
      <c r="A9" s="18"/>
      <c r="B9" s="14"/>
      <c r="C9" s="13"/>
      <c r="D9" s="35"/>
      <c r="E9" s="15"/>
      <c r="F9" s="76">
        <f>SUM(E8,)</f>
        <v>151.02000000000001</v>
      </c>
    </row>
    <row r="10" spans="1:6">
      <c r="A10" s="83"/>
      <c r="B10" s="65"/>
      <c r="C10" s="66"/>
      <c r="D10" s="81"/>
      <c r="E10" s="68"/>
      <c r="F10" s="68"/>
    </row>
    <row r="11" spans="1:6">
      <c r="A11" s="127"/>
      <c r="B11" s="54" t="s">
        <v>389</v>
      </c>
      <c r="C11" s="47" t="s">
        <v>390</v>
      </c>
      <c r="D11" s="48"/>
      <c r="E11" s="48"/>
      <c r="F11" s="49"/>
    </row>
    <row r="12" spans="1:6">
      <c r="A12" s="5" t="s">
        <v>0</v>
      </c>
      <c r="B12" s="2" t="s">
        <v>341</v>
      </c>
      <c r="C12" s="3" t="s">
        <v>1</v>
      </c>
      <c r="D12" s="34" t="s">
        <v>342</v>
      </c>
      <c r="E12" s="4" t="s">
        <v>343</v>
      </c>
      <c r="F12" s="4" t="s">
        <v>344</v>
      </c>
    </row>
    <row r="13" spans="1:6">
      <c r="A13" s="61" t="s">
        <v>330</v>
      </c>
      <c r="B13" s="62">
        <v>1</v>
      </c>
      <c r="C13" s="59" t="str">
        <f>VLOOKUP(A13,'OVERZICHT NZA TECHNIEK'!A:C,2,0)</f>
        <v>Gefreesde steg op 2 impl</v>
      </c>
      <c r="D13" s="60">
        <f>VLOOKUP(A13,'OVERZICHT NZA TECHNIEK'!A:C,3,0)</f>
        <v>380.4</v>
      </c>
      <c r="E13" s="60">
        <f t="shared" ref="E13" si="2">PRODUCT(B13,D13)</f>
        <v>380.4</v>
      </c>
      <c r="F13" s="15"/>
    </row>
    <row r="14" spans="1:6">
      <c r="A14" s="18"/>
      <c r="B14" s="14"/>
      <c r="C14" s="13"/>
      <c r="D14" s="35"/>
      <c r="E14" s="15"/>
      <c r="F14" s="76">
        <f>SUM(E12:F13)</f>
        <v>380.4</v>
      </c>
    </row>
    <row r="15" spans="1:6">
      <c r="A15" s="83"/>
      <c r="B15" s="65"/>
      <c r="C15" s="66"/>
      <c r="D15" s="81"/>
      <c r="E15" s="81"/>
      <c r="F15" s="68"/>
    </row>
    <row r="16" spans="1:6">
      <c r="A16" s="126"/>
      <c r="B16" s="54" t="s">
        <v>391</v>
      </c>
      <c r="C16" s="47" t="s">
        <v>392</v>
      </c>
      <c r="D16" s="48"/>
      <c r="E16" s="48"/>
      <c r="F16" s="49"/>
    </row>
    <row r="17" spans="1:6">
      <c r="A17" s="5" t="s">
        <v>0</v>
      </c>
      <c r="B17" s="2" t="s">
        <v>341</v>
      </c>
      <c r="C17" s="3" t="s">
        <v>1</v>
      </c>
      <c r="D17" s="34" t="s">
        <v>342</v>
      </c>
      <c r="E17" s="4" t="s">
        <v>343</v>
      </c>
      <c r="F17" s="4" t="s">
        <v>344</v>
      </c>
    </row>
    <row r="18" spans="1:6">
      <c r="A18" s="61" t="s">
        <v>337</v>
      </c>
      <c r="B18" s="62">
        <v>1</v>
      </c>
      <c r="C18" s="59" t="str">
        <f>VLOOKUP(A18,'OVERZICHT NZA TECHNIEK'!A:C,2,0)</f>
        <v>Meerprijs gefreesde steg per deel</v>
      </c>
      <c r="D18" s="60">
        <f>VLOOKUP(A18,'OVERZICHT NZA TECHNIEK'!A:C,3,0)</f>
        <v>127.53</v>
      </c>
      <c r="E18" s="60">
        <f t="shared" ref="E18" si="3">PRODUCT(B18,D18)</f>
        <v>127.53</v>
      </c>
      <c r="F18" s="15"/>
    </row>
    <row r="19" spans="1:6">
      <c r="A19" s="18"/>
      <c r="B19" s="14"/>
      <c r="C19" s="13"/>
      <c r="D19" s="35"/>
      <c r="E19" s="15"/>
      <c r="F19" s="76">
        <f>SUM(E17:F18)</f>
        <v>127.53</v>
      </c>
    </row>
    <row r="20" spans="1:6">
      <c r="A20" s="83"/>
      <c r="B20" s="65"/>
      <c r="C20" s="66"/>
      <c r="D20" s="81"/>
      <c r="E20" s="81"/>
      <c r="F20" s="68"/>
    </row>
    <row r="21" spans="1:6">
      <c r="A21" s="94"/>
      <c r="B21" s="44" t="s">
        <v>393</v>
      </c>
      <c r="C21" s="44" t="s">
        <v>394</v>
      </c>
      <c r="D21" s="44"/>
      <c r="E21" s="44"/>
      <c r="F21" s="94"/>
    </row>
    <row r="22" spans="1:6">
      <c r="A22" s="95" t="s">
        <v>0</v>
      </c>
      <c r="B22" s="95" t="s">
        <v>341</v>
      </c>
      <c r="C22" s="95" t="s">
        <v>1</v>
      </c>
      <c r="D22" s="3" t="s">
        <v>342</v>
      </c>
      <c r="E22" s="3" t="s">
        <v>343</v>
      </c>
      <c r="F22" s="3" t="s">
        <v>344</v>
      </c>
    </row>
    <row r="23" spans="1:6">
      <c r="A23" s="59" t="s">
        <v>327</v>
      </c>
      <c r="B23" s="59">
        <v>1</v>
      </c>
      <c r="C23" s="59" t="s">
        <v>328</v>
      </c>
      <c r="D23" s="60">
        <f>VLOOKUP(A23,'OVERZICHT NZA TECHNIEK'!A:C,3,0)</f>
        <v>151.02000000000001</v>
      </c>
      <c r="E23" s="60">
        <f t="shared" ref="E23" si="4">PRODUCT(B23,D23)</f>
        <v>151.02000000000001</v>
      </c>
      <c r="F23" s="15"/>
    </row>
    <row r="24" spans="1:6">
      <c r="A24" s="13"/>
      <c r="B24" s="13"/>
      <c r="C24" s="13"/>
      <c r="D24" s="35"/>
      <c r="E24" s="15"/>
      <c r="F24" s="76">
        <f>SUM(E23,)</f>
        <v>151.02000000000001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1"/>
  <sheetViews>
    <sheetView topLeftCell="A28" zoomScale="90" zoomScaleNormal="90" workbookViewId="0">
      <selection activeCell="J21" sqref="J21"/>
    </sheetView>
  </sheetViews>
  <sheetFormatPr defaultColWidth="8.77734375" defaultRowHeight="14.4"/>
  <cols>
    <col min="1" max="1" width="6.77734375" style="144" customWidth="1"/>
    <col min="2" max="2" width="13.77734375" style="17" customWidth="1"/>
    <col min="3" max="3" width="96.21875" customWidth="1"/>
    <col min="4" max="4" width="10.77734375" style="33" customWidth="1"/>
    <col min="5" max="5" width="10.21875" style="33" customWidth="1"/>
    <col min="6" max="6" width="10.21875" style="11" customWidth="1"/>
    <col min="8" max="8" width="11.44140625" customWidth="1"/>
  </cols>
  <sheetData>
    <row r="1" spans="1:9">
      <c r="A1" s="139"/>
      <c r="B1" s="54" t="s">
        <v>395</v>
      </c>
      <c r="C1" s="44" t="s">
        <v>396</v>
      </c>
      <c r="D1" s="45"/>
      <c r="E1" s="45"/>
      <c r="F1" s="16"/>
      <c r="H1" s="97" t="s">
        <v>367</v>
      </c>
    </row>
    <row r="2" spans="1:9">
      <c r="A2" s="135" t="s">
        <v>0</v>
      </c>
      <c r="B2" s="2" t="s">
        <v>341</v>
      </c>
      <c r="C2" s="3" t="s">
        <v>1</v>
      </c>
      <c r="D2" s="34" t="s">
        <v>342</v>
      </c>
      <c r="E2" s="34" t="s">
        <v>343</v>
      </c>
      <c r="F2" s="4" t="s">
        <v>344</v>
      </c>
    </row>
    <row r="3" spans="1:9">
      <c r="A3" s="123" t="s">
        <v>21</v>
      </c>
      <c r="B3" s="58">
        <v>1</v>
      </c>
      <c r="C3" s="59" t="str">
        <f>VLOOKUP(A3,'OVERZICHT NZA TECHNIEK'!A:C,2,0)</f>
        <v>Stonemodel </v>
      </c>
      <c r="D3" s="60">
        <f>VLOOKUP(A3,'OVERZICHT NZA TECHNIEK'!A:C,3,0)</f>
        <v>11.25</v>
      </c>
      <c r="E3" s="60">
        <f t="shared" ref="E3:E6" si="0">PRODUCT(B3,D3)</f>
        <v>11.25</v>
      </c>
      <c r="F3" s="15"/>
      <c r="I3" s="96"/>
    </row>
    <row r="4" spans="1:9">
      <c r="A4" s="123" t="s">
        <v>31</v>
      </c>
      <c r="B4" s="58">
        <v>1</v>
      </c>
      <c r="C4" s="59" t="str">
        <f>VLOOKUP(A4,'OVERZICHT NZA TECHNIEK'!A:C,2,0)</f>
        <v>Model monteren in eenvoudige articulator</v>
      </c>
      <c r="D4" s="60">
        <f>VLOOKUP(A4,'OVERZICHT NZA TECHNIEK'!A:C,3,0)</f>
        <v>16.05</v>
      </c>
      <c r="E4" s="60">
        <f t="shared" si="0"/>
        <v>16.05</v>
      </c>
      <c r="F4" s="15"/>
    </row>
    <row r="5" spans="1:9">
      <c r="A5" s="123" t="s">
        <v>159</v>
      </c>
      <c r="B5" s="58">
        <v>1</v>
      </c>
      <c r="C5" s="59" t="str">
        <f>VLOOKUP(A5,'OVERZICHT NZA TECHNIEK'!A:C,2,0)</f>
        <v xml:space="preserve">Rebasing met randcorrectie. </v>
      </c>
      <c r="D5" s="60">
        <f>VLOOKUP(A5,'OVERZICHT NZA TECHNIEK'!A:C,3,0)</f>
        <v>105.96</v>
      </c>
      <c r="E5" s="60">
        <f t="shared" si="0"/>
        <v>105.96</v>
      </c>
      <c r="F5" s="15"/>
    </row>
    <row r="6" spans="1:9">
      <c r="A6" s="123" t="s">
        <v>418</v>
      </c>
      <c r="B6" s="58">
        <v>1</v>
      </c>
      <c r="C6" s="59" t="str">
        <f>VLOOKUP(A6,'OVERZICHT NZA TECHNIEK'!A:C,2,0)</f>
        <v>Arbo- en milieutoeslag </v>
      </c>
      <c r="D6" s="60">
        <f>VLOOKUP(A6,'OVERZICHT NZA TECHNIEK'!A:C,3,0)</f>
        <v>3.12</v>
      </c>
      <c r="E6" s="60">
        <f t="shared" si="0"/>
        <v>3.12</v>
      </c>
      <c r="F6" s="15"/>
    </row>
    <row r="7" spans="1:9">
      <c r="A7" s="137"/>
      <c r="B7" s="21"/>
      <c r="C7" s="13"/>
      <c r="D7" s="35"/>
      <c r="E7" s="35"/>
      <c r="F7" s="12">
        <f>SUM(E3:F6)</f>
        <v>136.38</v>
      </c>
    </row>
    <row r="8" spans="1:9">
      <c r="A8" s="142"/>
      <c r="B8" s="65"/>
      <c r="C8" s="66"/>
      <c r="D8" s="81"/>
      <c r="E8" s="81"/>
      <c r="F8" s="68"/>
    </row>
    <row r="9" spans="1:9">
      <c r="A9" s="139"/>
      <c r="B9" s="54" t="s">
        <v>397</v>
      </c>
      <c r="C9" s="44" t="s">
        <v>398</v>
      </c>
      <c r="D9" s="45"/>
      <c r="E9" s="45"/>
      <c r="F9" s="16"/>
    </row>
    <row r="10" spans="1:9">
      <c r="A10" s="135" t="s">
        <v>0</v>
      </c>
      <c r="B10" s="2" t="s">
        <v>341</v>
      </c>
      <c r="C10" s="3" t="s">
        <v>1</v>
      </c>
      <c r="D10" s="34" t="s">
        <v>342</v>
      </c>
      <c r="E10" s="34" t="s">
        <v>343</v>
      </c>
      <c r="F10" s="4" t="s">
        <v>344</v>
      </c>
      <c r="H10" s="99">
        <v>2</v>
      </c>
    </row>
    <row r="11" spans="1:9">
      <c r="A11" s="123" t="s">
        <v>264</v>
      </c>
      <c r="B11" s="58">
        <v>1</v>
      </c>
      <c r="C11" s="59" t="str">
        <f>VLOOKUP(A11,'OVERZICHT NZA TECHNIEK'!A:C,2,0)</f>
        <v>Stonemodel </v>
      </c>
      <c r="D11" s="60">
        <f>VLOOKUP(A11,'OVERZICHT NZA TECHNIEK'!A:C,3,0)</f>
        <v>11</v>
      </c>
      <c r="E11" s="60">
        <f t="shared" ref="E11:E16" si="1">PRODUCT(B11,D11)</f>
        <v>11</v>
      </c>
      <c r="F11" s="15"/>
    </row>
    <row r="12" spans="1:9">
      <c r="A12" s="123" t="s">
        <v>276</v>
      </c>
      <c r="B12" s="58">
        <f>$H$10</f>
        <v>2</v>
      </c>
      <c r="C12" s="59" t="str">
        <f>VLOOKUP(A12,'OVERZICHT NZA TECHNIEK'!A:C,2,0)</f>
        <v xml:space="preserve">Hulpdelen plaatsen in afdruk, per stuk </v>
      </c>
      <c r="D12" s="60">
        <f>VLOOKUP(A12,'OVERZICHT NZA TECHNIEK'!A:C,3,0)</f>
        <v>8.65</v>
      </c>
      <c r="E12" s="60">
        <f t="shared" si="1"/>
        <v>17.3</v>
      </c>
      <c r="F12" s="15"/>
    </row>
    <row r="13" spans="1:9">
      <c r="A13" s="123" t="s">
        <v>315</v>
      </c>
      <c r="B13" s="58">
        <f>$H$10</f>
        <v>2</v>
      </c>
      <c r="C13" s="59" t="str">
        <f>VLOOKUP(A13,'OVERZICHT NZA TECHNIEK'!A:C,2,0)</f>
        <v>Modelanaloog (drukknop)</v>
      </c>
      <c r="D13" s="60">
        <f>VLOOKUP(A13,'OVERZICHT NZA TECHNIEK'!A:C,3,0)</f>
        <v>19.3</v>
      </c>
      <c r="E13" s="60">
        <f t="shared" si="1"/>
        <v>38.6</v>
      </c>
      <c r="F13" s="15"/>
    </row>
    <row r="14" spans="1:9">
      <c r="A14" s="123" t="s">
        <v>31</v>
      </c>
      <c r="B14" s="58">
        <v>1</v>
      </c>
      <c r="C14" s="59" t="str">
        <f>VLOOKUP(A14,'OVERZICHT NZA TECHNIEK'!A:C,2,0)</f>
        <v>Model monteren in eenvoudige articulator</v>
      </c>
      <c r="D14" s="60">
        <f>VLOOKUP(A14,'OVERZICHT NZA TECHNIEK'!A:C,3,0)</f>
        <v>16.05</v>
      </c>
      <c r="E14" s="60">
        <f t="shared" si="1"/>
        <v>16.05</v>
      </c>
      <c r="F14" s="15"/>
    </row>
    <row r="15" spans="1:9">
      <c r="A15" s="123" t="s">
        <v>159</v>
      </c>
      <c r="B15" s="58">
        <v>1</v>
      </c>
      <c r="C15" s="59" t="str">
        <f>VLOOKUP(A15,'OVERZICHT NZA TECHNIEK'!A:C,2,0)</f>
        <v xml:space="preserve">Rebasing met randcorrectie. </v>
      </c>
      <c r="D15" s="60">
        <f>VLOOKUP(A15,'OVERZICHT NZA TECHNIEK'!A:C,3,0)</f>
        <v>105.96</v>
      </c>
      <c r="E15" s="60">
        <f t="shared" si="1"/>
        <v>105.96</v>
      </c>
      <c r="F15" s="15"/>
    </row>
    <row r="16" spans="1:9">
      <c r="A16" s="123" t="s">
        <v>418</v>
      </c>
      <c r="B16" s="58">
        <v>1</v>
      </c>
      <c r="C16" s="59" t="str">
        <f>VLOOKUP(A16,'OVERZICHT NZA TECHNIEK'!A:C,2,0)</f>
        <v>Arbo- en milieutoeslag </v>
      </c>
      <c r="D16" s="60">
        <f>VLOOKUP(A16,'OVERZICHT NZA TECHNIEK'!A:C,3,0)</f>
        <v>3.12</v>
      </c>
      <c r="E16" s="60">
        <f t="shared" si="1"/>
        <v>3.12</v>
      </c>
      <c r="F16" s="15"/>
      <c r="H16" t="s">
        <v>399</v>
      </c>
    </row>
    <row r="17" spans="1:8">
      <c r="A17" s="137"/>
      <c r="B17" s="21"/>
      <c r="C17" s="13"/>
      <c r="D17" s="35"/>
      <c r="E17" s="35"/>
      <c r="F17" s="12">
        <f>SUM(E11:F16)</f>
        <v>192.03</v>
      </c>
      <c r="H17" s="11">
        <f>F17+$H$10*F39</f>
        <v>430.78999999999996</v>
      </c>
    </row>
    <row r="18" spans="1:8">
      <c r="A18" s="141"/>
    </row>
    <row r="19" spans="1:8">
      <c r="A19" s="139"/>
      <c r="B19" s="54" t="s">
        <v>400</v>
      </c>
      <c r="C19" s="44" t="s">
        <v>401</v>
      </c>
      <c r="D19" s="45"/>
      <c r="E19" s="45"/>
      <c r="F19" s="16"/>
    </row>
    <row r="20" spans="1:8">
      <c r="A20" s="135" t="s">
        <v>0</v>
      </c>
      <c r="B20" s="20" t="s">
        <v>341</v>
      </c>
      <c r="C20" s="3" t="s">
        <v>1</v>
      </c>
      <c r="D20" s="34" t="s">
        <v>342</v>
      </c>
      <c r="E20" s="34" t="s">
        <v>343</v>
      </c>
      <c r="F20" s="4" t="s">
        <v>344</v>
      </c>
      <c r="H20" s="100">
        <v>2</v>
      </c>
    </row>
    <row r="21" spans="1:8">
      <c r="A21" s="123" t="s">
        <v>264</v>
      </c>
      <c r="B21" s="58">
        <v>1</v>
      </c>
      <c r="C21" s="59" t="str">
        <f>VLOOKUP(A21,'OVERZICHT NZA TECHNIEK'!A:C,2,0)</f>
        <v>Stonemodel </v>
      </c>
      <c r="D21" s="60">
        <f>VLOOKUP(A21,'OVERZICHT NZA TECHNIEK'!A:C,3,0)</f>
        <v>11</v>
      </c>
      <c r="E21" s="60">
        <f t="shared" ref="E21:E27" si="2">PRODUCT(B21,D21)</f>
        <v>11</v>
      </c>
      <c r="F21" s="15"/>
    </row>
    <row r="22" spans="1:8">
      <c r="A22" s="123" t="s">
        <v>312</v>
      </c>
      <c r="B22" s="58">
        <f>$H$20</f>
        <v>2</v>
      </c>
      <c r="C22" s="59" t="str">
        <f>VLOOKUP(A22,'OVERZICHT NZA TECHNIEK'!A:C,2,0)</f>
        <v>Afdrukhulpdeel (steg)</v>
      </c>
      <c r="D22" s="60">
        <f>VLOOKUP(A22,'OVERZICHT NZA TECHNIEK'!A:C,3,0)</f>
        <v>27.45</v>
      </c>
      <c r="E22" s="60">
        <f t="shared" si="2"/>
        <v>54.9</v>
      </c>
      <c r="F22" s="15"/>
    </row>
    <row r="23" spans="1:8">
      <c r="A23" s="123" t="s">
        <v>276</v>
      </c>
      <c r="B23" s="58">
        <f t="shared" ref="B23:B24" si="3">$H$20</f>
        <v>2</v>
      </c>
      <c r="C23" s="59" t="str">
        <f>VLOOKUP(A23,'OVERZICHT NZA TECHNIEK'!A:C,2,0)</f>
        <v xml:space="preserve">Hulpdelen plaatsen in afdruk, per stuk </v>
      </c>
      <c r="D23" s="60">
        <f>VLOOKUP(A23,'OVERZICHT NZA TECHNIEK'!A:C,3,0)</f>
        <v>8.65</v>
      </c>
      <c r="E23" s="60">
        <f t="shared" si="2"/>
        <v>17.3</v>
      </c>
      <c r="F23" s="15"/>
    </row>
    <row r="24" spans="1:8">
      <c r="A24" s="123" t="s">
        <v>309</v>
      </c>
      <c r="B24" s="58">
        <f t="shared" si="3"/>
        <v>2</v>
      </c>
      <c r="C24" s="59" t="str">
        <f>VLOOKUP(A24,'OVERZICHT NZA TECHNIEK'!A:C,2,0)</f>
        <v>Modelanaloog (steg)</v>
      </c>
      <c r="D24" s="60">
        <f>VLOOKUP(A24,'OVERZICHT NZA TECHNIEK'!A:C,3,0)</f>
        <v>22.5</v>
      </c>
      <c r="E24" s="60">
        <f t="shared" si="2"/>
        <v>45</v>
      </c>
      <c r="F24" s="15"/>
    </row>
    <row r="25" spans="1:8">
      <c r="A25" s="123" t="s">
        <v>31</v>
      </c>
      <c r="B25" s="58">
        <v>1</v>
      </c>
      <c r="C25" s="59" t="str">
        <f>VLOOKUP(A25,'OVERZICHT NZA TECHNIEK'!A:C,2,0)</f>
        <v>Model monteren in eenvoudige articulator</v>
      </c>
      <c r="D25" s="60">
        <f>VLOOKUP(A25,'OVERZICHT NZA TECHNIEK'!A:C,3,0)</f>
        <v>16.05</v>
      </c>
      <c r="E25" s="60">
        <f t="shared" si="2"/>
        <v>16.05</v>
      </c>
      <c r="F25" s="15"/>
    </row>
    <row r="26" spans="1:8">
      <c r="A26" s="123" t="s">
        <v>159</v>
      </c>
      <c r="B26" s="58">
        <v>1</v>
      </c>
      <c r="C26" s="59" t="str">
        <f>VLOOKUP(A26,'OVERZICHT NZA TECHNIEK'!A:C,2,0)</f>
        <v xml:space="preserve">Rebasing met randcorrectie. </v>
      </c>
      <c r="D26" s="60">
        <f>VLOOKUP(A26,'OVERZICHT NZA TECHNIEK'!A:C,3,0)</f>
        <v>105.96</v>
      </c>
      <c r="E26" s="60">
        <f t="shared" si="2"/>
        <v>105.96</v>
      </c>
      <c r="F26" s="15"/>
    </row>
    <row r="27" spans="1:8">
      <c r="A27" s="123" t="s">
        <v>418</v>
      </c>
      <c r="B27" s="58">
        <v>1</v>
      </c>
      <c r="C27" s="59" t="str">
        <f>VLOOKUP(A27,'OVERZICHT NZA TECHNIEK'!A:C,2,0)</f>
        <v>Arbo- en milieutoeslag </v>
      </c>
      <c r="D27" s="60">
        <f>VLOOKUP(A27,'OVERZICHT NZA TECHNIEK'!A:C,3,0)</f>
        <v>3.12</v>
      </c>
      <c r="E27" s="60">
        <f t="shared" si="2"/>
        <v>3.12</v>
      </c>
      <c r="F27" s="15"/>
      <c r="H27" t="s">
        <v>402</v>
      </c>
    </row>
    <row r="28" spans="1:8">
      <c r="A28" s="137"/>
      <c r="B28" s="21"/>
      <c r="C28" s="13"/>
      <c r="D28" s="35"/>
      <c r="E28" s="35"/>
      <c r="F28" s="12">
        <f>SUM(E21:E27)</f>
        <v>253.32999999999998</v>
      </c>
      <c r="H28" s="11">
        <f>F28+F45+(H20-2)*F51</f>
        <v>393.27</v>
      </c>
    </row>
    <row r="29" spans="1:8">
      <c r="A29" s="142"/>
      <c r="B29" s="65"/>
      <c r="C29" s="66"/>
      <c r="D29" s="81"/>
      <c r="E29" s="81"/>
      <c r="F29" s="68"/>
    </row>
    <row r="30" spans="1:8">
      <c r="A30" s="139"/>
      <c r="B30" s="43"/>
      <c r="C30" s="44" t="s">
        <v>351</v>
      </c>
      <c r="D30" s="45"/>
      <c r="E30" s="45"/>
      <c r="F30" s="16"/>
    </row>
    <row r="31" spans="1:8">
      <c r="A31" s="135" t="s">
        <v>0</v>
      </c>
      <c r="B31" s="20" t="s">
        <v>341</v>
      </c>
      <c r="C31" s="3" t="s">
        <v>1</v>
      </c>
      <c r="D31" s="34" t="s">
        <v>342</v>
      </c>
      <c r="E31" s="34" t="s">
        <v>343</v>
      </c>
      <c r="F31" s="4" t="s">
        <v>344</v>
      </c>
    </row>
    <row r="32" spans="1:8">
      <c r="A32" s="123" t="s">
        <v>123</v>
      </c>
      <c r="B32" s="58">
        <v>1</v>
      </c>
      <c r="C32" s="59" t="str">
        <f>VLOOKUP(A32,'OVERZICHT NZA TECHNIEK'!A:C,2,0)</f>
        <v xml:space="preserve">Meerprijs weekblijvende basis </v>
      </c>
      <c r="D32" s="60">
        <f>VLOOKUP('Volledige prothese'!A62,'OVERZICHT NZA TECHNIEK'!A:C,3,0)</f>
        <v>125.57</v>
      </c>
      <c r="E32" s="60">
        <f t="shared" ref="E32" si="4">D32*B32</f>
        <v>125.57</v>
      </c>
      <c r="F32" s="15"/>
    </row>
    <row r="33" spans="1:6">
      <c r="A33" s="137"/>
      <c r="B33" s="21"/>
      <c r="C33" s="13"/>
      <c r="D33" s="35"/>
      <c r="E33" s="35"/>
      <c r="F33" s="12">
        <f>SUM(E32)</f>
        <v>125.57</v>
      </c>
    </row>
    <row r="34" spans="1:6">
      <c r="A34" s="143"/>
      <c r="B34" s="65"/>
      <c r="C34" s="66"/>
      <c r="D34" s="81"/>
      <c r="E34" s="81"/>
      <c r="F34" s="68"/>
    </row>
    <row r="35" spans="1:6">
      <c r="A35" s="139"/>
      <c r="B35" s="54"/>
      <c r="C35" s="44" t="s">
        <v>403</v>
      </c>
      <c r="D35" s="45"/>
      <c r="E35" s="45"/>
      <c r="F35" s="16"/>
    </row>
    <row r="36" spans="1:6">
      <c r="A36" s="135" t="s">
        <v>0</v>
      </c>
      <c r="B36" s="2" t="s">
        <v>341</v>
      </c>
      <c r="C36" s="3" t="s">
        <v>1</v>
      </c>
      <c r="D36" s="34" t="s">
        <v>342</v>
      </c>
      <c r="E36" s="34" t="s">
        <v>343</v>
      </c>
      <c r="F36" s="4" t="s">
        <v>344</v>
      </c>
    </row>
    <row r="37" spans="1:6">
      <c r="A37" s="123" t="s">
        <v>171</v>
      </c>
      <c r="B37" s="58">
        <v>1</v>
      </c>
      <c r="C37" s="59" t="str">
        <f>VLOOKUP(A37,'OVERZICHT NZA TECHNIEK'!A:C,2,0)</f>
        <v>Montage slot in kunststof </v>
      </c>
      <c r="D37" s="60">
        <f>VLOOKUP(A37,'OVERZICHT NZA TECHNIEK'!A:C,3,0)</f>
        <v>37.880000000000003</v>
      </c>
      <c r="E37" s="60">
        <f t="shared" ref="E37:E38" si="5">PRODUCT(B37,D37)</f>
        <v>37.880000000000003</v>
      </c>
      <c r="F37" s="15"/>
    </row>
    <row r="38" spans="1:6">
      <c r="A38" s="123" t="s">
        <v>324</v>
      </c>
      <c r="B38" s="58">
        <v>1</v>
      </c>
      <c r="C38" s="59" t="str">
        <f>VLOOKUP(A38,'OVERZICHT NZA TECHNIEK'!A:C,2,0)</f>
        <v>Drukknopmatrix</v>
      </c>
      <c r="D38" s="60">
        <f>VLOOKUP(A38,'OVERZICHT NZA TECHNIEK'!A:C,3,0)</f>
        <v>81.5</v>
      </c>
      <c r="E38" s="60">
        <f t="shared" si="5"/>
        <v>81.5</v>
      </c>
      <c r="F38" s="15"/>
    </row>
    <row r="39" spans="1:6">
      <c r="A39" s="137"/>
      <c r="B39" s="21"/>
      <c r="C39" s="13"/>
      <c r="D39" s="35"/>
      <c r="E39" s="35"/>
      <c r="F39" s="12">
        <f>SUM(E37:E38)</f>
        <v>119.38</v>
      </c>
    </row>
    <row r="40" spans="1:6">
      <c r="A40" s="142"/>
      <c r="B40" s="65"/>
      <c r="C40" s="66"/>
      <c r="D40" s="81"/>
      <c r="E40" s="81"/>
      <c r="F40" s="68"/>
    </row>
    <row r="41" spans="1:6">
      <c r="A41" s="139"/>
      <c r="B41" s="54"/>
      <c r="C41" s="44" t="s">
        <v>404</v>
      </c>
      <c r="D41" s="45"/>
      <c r="E41" s="45"/>
      <c r="F41" s="16"/>
    </row>
    <row r="42" spans="1:6">
      <c r="A42" s="135" t="s">
        <v>0</v>
      </c>
      <c r="B42" s="2" t="s">
        <v>341</v>
      </c>
      <c r="C42" s="3" t="s">
        <v>1</v>
      </c>
      <c r="D42" s="34" t="s">
        <v>342</v>
      </c>
      <c r="E42" s="34" t="s">
        <v>343</v>
      </c>
      <c r="F42" s="4" t="s">
        <v>344</v>
      </c>
    </row>
    <row r="43" spans="1:6">
      <c r="A43" s="123" t="s">
        <v>173</v>
      </c>
      <c r="B43" s="58">
        <v>1</v>
      </c>
      <c r="C43" s="59" t="str">
        <f>VLOOKUP(A43,'OVERZICHT NZA TECHNIEK'!A:C,2,0)</f>
        <v xml:space="preserve">Montage stegdeel in kunststof </v>
      </c>
      <c r="D43" s="60">
        <f>VLOOKUP(A43,'OVERZICHT NZA TECHNIEK'!A:C,3,0)</f>
        <v>37.94</v>
      </c>
      <c r="E43" s="60">
        <f>PRODUCT(B43,D43)</f>
        <v>37.94</v>
      </c>
      <c r="F43" s="15"/>
    </row>
    <row r="44" spans="1:6">
      <c r="A44" s="123" t="s">
        <v>318</v>
      </c>
      <c r="B44" s="58">
        <v>30</v>
      </c>
      <c r="C44" s="59" t="str">
        <f>VLOOKUP(A44,'OVERZICHT NZA TECHNIEK'!A:C,2,0)</f>
        <v>Ruiter per mm</v>
      </c>
      <c r="D44" s="60">
        <f>VLOOKUP(A44,'OVERZICHT NZA TECHNIEK'!A:C,3,0)</f>
        <v>3.4</v>
      </c>
      <c r="E44" s="60">
        <f>PRODUCT(B44,D44)</f>
        <v>102</v>
      </c>
      <c r="F44" s="15"/>
    </row>
    <row r="45" spans="1:6">
      <c r="A45" s="137"/>
      <c r="B45" s="21"/>
      <c r="C45" s="13"/>
      <c r="D45" s="35"/>
      <c r="E45" s="35"/>
      <c r="F45" s="12">
        <f>SUM(E43:E44)</f>
        <v>139.94</v>
      </c>
    </row>
    <row r="46" spans="1:6">
      <c r="A46" s="142"/>
      <c r="B46" s="65"/>
      <c r="C46" s="66"/>
      <c r="D46" s="81"/>
      <c r="E46" s="81"/>
      <c r="F46" s="68"/>
    </row>
    <row r="47" spans="1:6">
      <c r="A47" s="139"/>
      <c r="B47" s="54"/>
      <c r="C47" s="44" t="s">
        <v>405</v>
      </c>
      <c r="D47" s="45"/>
      <c r="E47" s="45"/>
      <c r="F47" s="16"/>
    </row>
    <row r="48" spans="1:6">
      <c r="A48" s="135" t="s">
        <v>0</v>
      </c>
      <c r="B48" s="2" t="s">
        <v>341</v>
      </c>
      <c r="C48" s="3" t="s">
        <v>1</v>
      </c>
      <c r="D48" s="34" t="s">
        <v>342</v>
      </c>
      <c r="E48" s="34" t="s">
        <v>343</v>
      </c>
      <c r="F48" s="4" t="s">
        <v>344</v>
      </c>
    </row>
    <row r="49" spans="1:6">
      <c r="A49" s="123" t="s">
        <v>173</v>
      </c>
      <c r="B49" s="58">
        <v>1</v>
      </c>
      <c r="C49" s="59" t="str">
        <f>VLOOKUP(A49,'OVERZICHT NZA TECHNIEK'!A:C,2,0)</f>
        <v xml:space="preserve">Montage stegdeel in kunststof </v>
      </c>
      <c r="D49" s="60">
        <f>VLOOKUP(A49,'OVERZICHT NZA TECHNIEK'!A:C,3,0)</f>
        <v>37.94</v>
      </c>
      <c r="E49" s="60">
        <f>PRODUCT(B49,D49)</f>
        <v>37.94</v>
      </c>
      <c r="F49" s="15"/>
    </row>
    <row r="50" spans="1:6">
      <c r="A50" s="123" t="s">
        <v>318</v>
      </c>
      <c r="B50" s="58">
        <v>10</v>
      </c>
      <c r="C50" s="59" t="str">
        <f>VLOOKUP(A50,'OVERZICHT NZA TECHNIEK'!A:C,2,0)</f>
        <v>Ruiter per mm</v>
      </c>
      <c r="D50" s="60">
        <f>VLOOKUP(A50,'OVERZICHT NZA TECHNIEK'!A:C,3,0)</f>
        <v>3.4</v>
      </c>
      <c r="E50" s="60">
        <f>PRODUCT(B50,D50)</f>
        <v>34</v>
      </c>
      <c r="F50" s="15"/>
    </row>
    <row r="51" spans="1:6">
      <c r="A51" s="137"/>
      <c r="B51" s="21"/>
      <c r="C51" s="13"/>
      <c r="D51" s="35"/>
      <c r="E51" s="35"/>
      <c r="F51" s="12">
        <f>SUM(E49:E50)</f>
        <v>71.94</v>
      </c>
    </row>
    <row r="53" spans="1:6">
      <c r="B53"/>
      <c r="D53"/>
      <c r="E53"/>
      <c r="F53"/>
    </row>
    <row r="56" spans="1:6">
      <c r="B56"/>
      <c r="D56"/>
      <c r="E56"/>
      <c r="F56"/>
    </row>
    <row r="57" spans="1:6">
      <c r="B57"/>
      <c r="D57"/>
      <c r="E57"/>
      <c r="F57"/>
    </row>
    <row r="58" spans="1:6">
      <c r="B58"/>
      <c r="D58"/>
      <c r="E58"/>
      <c r="F58"/>
    </row>
    <row r="59" spans="1:6">
      <c r="B59"/>
      <c r="D59"/>
      <c r="E59"/>
      <c r="F59"/>
    </row>
    <row r="60" spans="1:6">
      <c r="B60"/>
      <c r="D60"/>
      <c r="E60"/>
      <c r="F60"/>
    </row>
    <row r="61" spans="1:6">
      <c r="B61"/>
      <c r="D61"/>
      <c r="E61"/>
      <c r="F61"/>
    </row>
  </sheetData>
  <pageMargins left="0.7" right="0.7" top="0.75" bottom="0.75" header="0.3" footer="0.3"/>
  <pageSetup paperSize="9" scale="90" orientation="landscape" r:id="rId1"/>
  <rowBreaks count="11" manualBreakCount="11">
    <brk id="8" max="16383" man="1"/>
    <brk id="27" max="5" man="1"/>
    <brk id="147" max="16383" man="1"/>
    <brk id="171" max="16383" man="1"/>
    <brk id="195" max="16383" man="1"/>
    <brk id="222" max="16383" man="1"/>
    <brk id="309" max="16383" man="1"/>
    <brk id="346" max="16383" man="1"/>
    <brk id="382" max="16383" man="1"/>
    <brk id="419" max="16383" man="1"/>
    <brk id="45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8BC7F-83AE-4BD0-8A7F-2DCE16CE59A5}">
  <dimension ref="A1:C530"/>
  <sheetViews>
    <sheetView topLeftCell="A103" workbookViewId="0">
      <selection activeCell="A106" sqref="A106"/>
    </sheetView>
  </sheetViews>
  <sheetFormatPr defaultRowHeight="14.4"/>
  <cols>
    <col min="1" max="1" width="16.33203125" customWidth="1"/>
    <col min="2" max="2" width="141.21875" customWidth="1"/>
    <col min="3" max="3" width="8.77734375" bestFit="1" customWidth="1"/>
  </cols>
  <sheetData>
    <row r="1" spans="1:3">
      <c r="A1" t="s">
        <v>406</v>
      </c>
    </row>
    <row r="2" spans="1:3">
      <c r="A2" t="s">
        <v>407</v>
      </c>
      <c r="B2" t="s">
        <v>408</v>
      </c>
    </row>
    <row r="3" spans="1:3">
      <c r="A3" t="s">
        <v>3</v>
      </c>
      <c r="B3" t="s">
        <v>409</v>
      </c>
      <c r="C3">
        <v>4.01</v>
      </c>
    </row>
    <row r="4" spans="1:3">
      <c r="A4" t="s">
        <v>4</v>
      </c>
      <c r="B4" t="s">
        <v>410</v>
      </c>
      <c r="C4">
        <v>6.13</v>
      </c>
    </row>
    <row r="5" spans="1:3">
      <c r="A5" t="s">
        <v>5</v>
      </c>
      <c r="B5" t="s">
        <v>411</v>
      </c>
      <c r="C5">
        <v>5.1100000000000003</v>
      </c>
    </row>
    <row r="6" spans="1:3">
      <c r="C6" t="s">
        <v>412</v>
      </c>
    </row>
    <row r="7" spans="1:3">
      <c r="A7" t="s">
        <v>413</v>
      </c>
      <c r="B7" t="s">
        <v>414</v>
      </c>
      <c r="C7" t="s">
        <v>412</v>
      </c>
    </row>
    <row r="8" spans="1:3">
      <c r="A8" t="s">
        <v>6</v>
      </c>
      <c r="B8" t="s">
        <v>415</v>
      </c>
      <c r="C8">
        <v>23.09</v>
      </c>
    </row>
    <row r="9" spans="1:3">
      <c r="A9" t="s">
        <v>7</v>
      </c>
      <c r="B9" t="s">
        <v>416</v>
      </c>
      <c r="C9">
        <v>4.3</v>
      </c>
    </row>
    <row r="10" spans="1:3">
      <c r="A10" t="s">
        <v>9</v>
      </c>
      <c r="B10" t="s">
        <v>417</v>
      </c>
      <c r="C10">
        <v>8.11</v>
      </c>
    </row>
    <row r="11" spans="1:3">
      <c r="A11" t="s">
        <v>418</v>
      </c>
      <c r="B11" t="s">
        <v>419</v>
      </c>
      <c r="C11">
        <v>3.12</v>
      </c>
    </row>
    <row r="12" spans="1:3">
      <c r="A12" t="s">
        <v>12</v>
      </c>
      <c r="B12" t="s">
        <v>420</v>
      </c>
      <c r="C12">
        <v>14.52</v>
      </c>
    </row>
    <row r="13" spans="1:3">
      <c r="A13" t="s">
        <v>13</v>
      </c>
      <c r="B13" t="s">
        <v>421</v>
      </c>
      <c r="C13">
        <v>22.85</v>
      </c>
    </row>
    <row r="14" spans="1:3">
      <c r="A14" t="s">
        <v>14</v>
      </c>
      <c r="B14" t="s">
        <v>422</v>
      </c>
      <c r="C14">
        <v>20.21</v>
      </c>
    </row>
    <row r="15" spans="1:3">
      <c r="C15" t="s">
        <v>412</v>
      </c>
    </row>
    <row r="16" spans="1:3">
      <c r="A16" t="s">
        <v>423</v>
      </c>
      <c r="B16" t="s">
        <v>424</v>
      </c>
      <c r="C16" t="s">
        <v>412</v>
      </c>
    </row>
    <row r="17" spans="1:3">
      <c r="A17" t="s">
        <v>15</v>
      </c>
      <c r="B17" t="s">
        <v>16</v>
      </c>
      <c r="C17">
        <v>16.79</v>
      </c>
    </row>
    <row r="18" spans="1:3">
      <c r="A18" t="s">
        <v>17</v>
      </c>
      <c r="B18" t="s">
        <v>18</v>
      </c>
      <c r="C18">
        <v>15.82</v>
      </c>
    </row>
    <row r="19" spans="1:3">
      <c r="A19" t="s">
        <v>425</v>
      </c>
      <c r="B19" t="s">
        <v>426</v>
      </c>
      <c r="C19">
        <v>193.2</v>
      </c>
    </row>
    <row r="20" spans="1:3">
      <c r="C20" t="s">
        <v>412</v>
      </c>
    </row>
    <row r="21" spans="1:3">
      <c r="A21" t="s">
        <v>427</v>
      </c>
      <c r="C21" t="s">
        <v>412</v>
      </c>
    </row>
    <row r="22" spans="1:3">
      <c r="C22" t="s">
        <v>412</v>
      </c>
    </row>
    <row r="23" spans="1:3">
      <c r="A23" t="s">
        <v>428</v>
      </c>
      <c r="B23" t="s">
        <v>429</v>
      </c>
      <c r="C23" t="s">
        <v>412</v>
      </c>
    </row>
    <row r="24" spans="1:3">
      <c r="A24" t="s">
        <v>19</v>
      </c>
      <c r="B24" t="s">
        <v>430</v>
      </c>
      <c r="C24">
        <v>8.7899999999999991</v>
      </c>
    </row>
    <row r="25" spans="1:3">
      <c r="A25" t="s">
        <v>21</v>
      </c>
      <c r="B25" t="s">
        <v>431</v>
      </c>
      <c r="C25">
        <v>11.25</v>
      </c>
    </row>
    <row r="26" spans="1:3">
      <c r="A26" t="s">
        <v>23</v>
      </c>
      <c r="B26" t="s">
        <v>432</v>
      </c>
      <c r="C26">
        <v>15.01</v>
      </c>
    </row>
    <row r="27" spans="1:3">
      <c r="A27" t="s">
        <v>25</v>
      </c>
      <c r="B27" t="s">
        <v>433</v>
      </c>
      <c r="C27">
        <v>36.880000000000003</v>
      </c>
    </row>
    <row r="28" spans="1:3">
      <c r="A28" t="s">
        <v>26</v>
      </c>
      <c r="B28" t="s">
        <v>434</v>
      </c>
      <c r="C28">
        <v>36.880000000000003</v>
      </c>
    </row>
    <row r="29" spans="1:3">
      <c r="A29" t="s">
        <v>435</v>
      </c>
      <c r="B29" t="s">
        <v>436</v>
      </c>
      <c r="C29">
        <v>13.77</v>
      </c>
    </row>
    <row r="30" spans="1:3">
      <c r="A30" t="s">
        <v>437</v>
      </c>
      <c r="B30" t="s">
        <v>438</v>
      </c>
      <c r="C30">
        <v>7.12</v>
      </c>
    </row>
    <row r="31" spans="1:3">
      <c r="A31" t="s">
        <v>439</v>
      </c>
      <c r="B31" t="s">
        <v>440</v>
      </c>
      <c r="C31">
        <v>8</v>
      </c>
    </row>
    <row r="32" spans="1:3">
      <c r="A32" t="s">
        <v>27</v>
      </c>
      <c r="B32" t="s">
        <v>441</v>
      </c>
      <c r="C32">
        <v>25.86</v>
      </c>
    </row>
    <row r="33" spans="1:3">
      <c r="A33" t="s">
        <v>29</v>
      </c>
      <c r="B33" t="s">
        <v>442</v>
      </c>
      <c r="C33">
        <v>45.69</v>
      </c>
    </row>
    <row r="34" spans="1:3">
      <c r="A34" t="s">
        <v>31</v>
      </c>
      <c r="B34" t="s">
        <v>443</v>
      </c>
      <c r="C34">
        <v>16.05</v>
      </c>
    </row>
    <row r="35" spans="1:3">
      <c r="A35" t="s">
        <v>33</v>
      </c>
      <c r="B35" t="s">
        <v>444</v>
      </c>
      <c r="C35">
        <v>22.41</v>
      </c>
    </row>
    <row r="36" spans="1:3">
      <c r="A36" t="s">
        <v>35</v>
      </c>
      <c r="B36" t="s">
        <v>445</v>
      </c>
      <c r="C36">
        <v>29.96</v>
      </c>
    </row>
    <row r="37" spans="1:3">
      <c r="A37" t="s">
        <v>37</v>
      </c>
      <c r="B37" t="s">
        <v>38</v>
      </c>
      <c r="C37">
        <v>38.19</v>
      </c>
    </row>
    <row r="38" spans="1:3">
      <c r="A38" t="s">
        <v>39</v>
      </c>
      <c r="B38" t="s">
        <v>40</v>
      </c>
      <c r="C38">
        <v>21.87</v>
      </c>
    </row>
    <row r="39" spans="1:3">
      <c r="A39" t="s">
        <v>446</v>
      </c>
      <c r="B39" t="s">
        <v>447</v>
      </c>
      <c r="C39">
        <v>23.63</v>
      </c>
    </row>
    <row r="40" spans="1:3">
      <c r="C40" t="s">
        <v>412</v>
      </c>
    </row>
    <row r="41" spans="1:3">
      <c r="A41" t="s">
        <v>448</v>
      </c>
      <c r="B41" t="s">
        <v>449</v>
      </c>
      <c r="C41" t="s">
        <v>412</v>
      </c>
    </row>
    <row r="42" spans="1:3">
      <c r="A42" t="s">
        <v>41</v>
      </c>
      <c r="B42" t="s">
        <v>450</v>
      </c>
      <c r="C42">
        <v>35.92</v>
      </c>
    </row>
    <row r="43" spans="1:3">
      <c r="A43" t="s">
        <v>43</v>
      </c>
      <c r="B43" t="s">
        <v>451</v>
      </c>
      <c r="C43">
        <v>46.63</v>
      </c>
    </row>
    <row r="44" spans="1:3">
      <c r="A44" t="s">
        <v>45</v>
      </c>
      <c r="B44" t="s">
        <v>452</v>
      </c>
      <c r="C44">
        <v>50.57</v>
      </c>
    </row>
    <row r="45" spans="1:3">
      <c r="A45" t="s">
        <v>47</v>
      </c>
      <c r="B45" t="s">
        <v>453</v>
      </c>
      <c r="C45">
        <v>58.3</v>
      </c>
    </row>
    <row r="46" spans="1:3">
      <c r="A46" t="s">
        <v>48</v>
      </c>
      <c r="B46" t="s">
        <v>454</v>
      </c>
      <c r="C46">
        <v>59.99</v>
      </c>
    </row>
    <row r="47" spans="1:3">
      <c r="A47" t="s">
        <v>49</v>
      </c>
      <c r="B47" t="s">
        <v>50</v>
      </c>
      <c r="C47">
        <v>52.72</v>
      </c>
    </row>
    <row r="48" spans="1:3">
      <c r="A48" t="s">
        <v>51</v>
      </c>
      <c r="B48" t="s">
        <v>455</v>
      </c>
      <c r="C48">
        <v>48.49</v>
      </c>
    </row>
    <row r="49" spans="1:3">
      <c r="A49" t="s">
        <v>52</v>
      </c>
      <c r="B49" t="s">
        <v>456</v>
      </c>
      <c r="C49">
        <v>57.22</v>
      </c>
    </row>
    <row r="50" spans="1:3">
      <c r="A50" t="s">
        <v>53</v>
      </c>
      <c r="B50" t="s">
        <v>457</v>
      </c>
      <c r="C50">
        <v>13.9</v>
      </c>
    </row>
    <row r="51" spans="1:3">
      <c r="A51" t="s">
        <v>55</v>
      </c>
      <c r="B51" t="s">
        <v>458</v>
      </c>
      <c r="C51">
        <v>18.75</v>
      </c>
    </row>
    <row r="52" spans="1:3">
      <c r="C52" t="s">
        <v>412</v>
      </c>
    </row>
    <row r="53" spans="1:3">
      <c r="A53" t="s">
        <v>459</v>
      </c>
      <c r="B53" t="s">
        <v>460</v>
      </c>
      <c r="C53" t="s">
        <v>412</v>
      </c>
    </row>
    <row r="54" spans="1:3">
      <c r="A54" t="s">
        <v>57</v>
      </c>
      <c r="B54" t="s">
        <v>461</v>
      </c>
      <c r="C54">
        <v>45.65</v>
      </c>
    </row>
    <row r="55" spans="1:3">
      <c r="A55" t="s">
        <v>59</v>
      </c>
      <c r="B55" t="s">
        <v>462</v>
      </c>
      <c r="C55">
        <v>28.17</v>
      </c>
    </row>
    <row r="56" spans="1:3">
      <c r="A56" t="s">
        <v>61</v>
      </c>
      <c r="B56" t="s">
        <v>463</v>
      </c>
      <c r="C56">
        <v>13.56</v>
      </c>
    </row>
    <row r="57" spans="1:3">
      <c r="A57" t="s">
        <v>464</v>
      </c>
      <c r="B57" t="s">
        <v>465</v>
      </c>
      <c r="C57">
        <v>20.62</v>
      </c>
    </row>
    <row r="58" spans="1:3">
      <c r="A58" t="s">
        <v>63</v>
      </c>
      <c r="B58" t="s">
        <v>466</v>
      </c>
      <c r="C58">
        <v>20.62</v>
      </c>
    </row>
    <row r="59" spans="1:3">
      <c r="A59" t="s">
        <v>65</v>
      </c>
      <c r="B59" t="s">
        <v>467</v>
      </c>
      <c r="C59">
        <v>13.94</v>
      </c>
    </row>
    <row r="60" spans="1:3">
      <c r="C60" t="s">
        <v>412</v>
      </c>
    </row>
    <row r="61" spans="1:3">
      <c r="A61" t="s">
        <v>468</v>
      </c>
      <c r="B61" t="s">
        <v>469</v>
      </c>
      <c r="C61" t="s">
        <v>412</v>
      </c>
    </row>
    <row r="62" spans="1:3">
      <c r="B62" t="s">
        <v>470</v>
      </c>
      <c r="C62" t="s">
        <v>412</v>
      </c>
    </row>
    <row r="63" spans="1:3">
      <c r="A63" t="s">
        <v>67</v>
      </c>
      <c r="B63" t="s">
        <v>471</v>
      </c>
      <c r="C63">
        <v>28.58</v>
      </c>
    </row>
    <row r="64" spans="1:3">
      <c r="A64" t="s">
        <v>68</v>
      </c>
      <c r="B64" t="s">
        <v>472</v>
      </c>
      <c r="C64">
        <v>56.19</v>
      </c>
    </row>
    <row r="65" spans="1:3">
      <c r="A65" t="s">
        <v>69</v>
      </c>
      <c r="B65" t="s">
        <v>473</v>
      </c>
      <c r="C65">
        <v>76.28</v>
      </c>
    </row>
    <row r="66" spans="1:3">
      <c r="A66" t="s">
        <v>474</v>
      </c>
      <c r="B66" t="s">
        <v>475</v>
      </c>
      <c r="C66">
        <v>28.58</v>
      </c>
    </row>
    <row r="67" spans="1:3">
      <c r="A67" t="s">
        <v>476</v>
      </c>
      <c r="B67" t="s">
        <v>477</v>
      </c>
      <c r="C67">
        <v>56.19</v>
      </c>
    </row>
    <row r="68" spans="1:3">
      <c r="A68" t="s">
        <v>478</v>
      </c>
      <c r="B68" t="s">
        <v>479</v>
      </c>
      <c r="C68">
        <v>76.28</v>
      </c>
    </row>
    <row r="69" spans="1:3">
      <c r="A69" t="s">
        <v>71</v>
      </c>
      <c r="B69" t="s">
        <v>72</v>
      </c>
      <c r="C69">
        <v>40.58</v>
      </c>
    </row>
    <row r="70" spans="1:3">
      <c r="A70" t="s">
        <v>73</v>
      </c>
      <c r="B70" t="s">
        <v>74</v>
      </c>
      <c r="C70">
        <v>73.099999999999994</v>
      </c>
    </row>
    <row r="71" spans="1:3">
      <c r="A71" t="s">
        <v>75</v>
      </c>
      <c r="B71" t="s">
        <v>76</v>
      </c>
      <c r="C71">
        <v>78.92</v>
      </c>
    </row>
    <row r="72" spans="1:3">
      <c r="C72" t="s">
        <v>412</v>
      </c>
    </row>
    <row r="73" spans="1:3">
      <c r="A73" t="s">
        <v>480</v>
      </c>
      <c r="B73" t="s">
        <v>481</v>
      </c>
      <c r="C73" t="s">
        <v>412</v>
      </c>
    </row>
    <row r="74" spans="1:3">
      <c r="A74" t="s">
        <v>77</v>
      </c>
      <c r="B74" t="s">
        <v>482</v>
      </c>
      <c r="C74">
        <v>13.17</v>
      </c>
    </row>
    <row r="75" spans="1:3">
      <c r="A75" t="s">
        <v>78</v>
      </c>
      <c r="B75" t="s">
        <v>483</v>
      </c>
      <c r="C75">
        <v>17.059999999999999</v>
      </c>
    </row>
    <row r="76" spans="1:3">
      <c r="A76" t="s">
        <v>79</v>
      </c>
      <c r="B76" t="s">
        <v>484</v>
      </c>
      <c r="C76">
        <v>17.87</v>
      </c>
    </row>
    <row r="77" spans="1:3">
      <c r="A77" t="s">
        <v>80</v>
      </c>
      <c r="B77" t="s">
        <v>485</v>
      </c>
      <c r="C77">
        <v>46.68</v>
      </c>
    </row>
    <row r="78" spans="1:3">
      <c r="A78" t="s">
        <v>82</v>
      </c>
      <c r="B78" t="s">
        <v>486</v>
      </c>
      <c r="C78">
        <v>7.72</v>
      </c>
    </row>
    <row r="79" spans="1:3">
      <c r="A79" t="s">
        <v>84</v>
      </c>
      <c r="B79" t="s">
        <v>487</v>
      </c>
      <c r="C79">
        <v>22.53</v>
      </c>
    </row>
    <row r="80" spans="1:3">
      <c r="A80" t="s">
        <v>86</v>
      </c>
      <c r="B80" t="s">
        <v>488</v>
      </c>
      <c r="C80">
        <v>10.8</v>
      </c>
    </row>
    <row r="81" spans="1:3">
      <c r="A81" t="s">
        <v>87</v>
      </c>
      <c r="B81" t="s">
        <v>88</v>
      </c>
      <c r="C81">
        <v>16.899999999999999</v>
      </c>
    </row>
    <row r="82" spans="1:3">
      <c r="A82" t="s">
        <v>89</v>
      </c>
      <c r="B82" t="s">
        <v>489</v>
      </c>
      <c r="C82">
        <v>10.48</v>
      </c>
    </row>
    <row r="83" spans="1:3">
      <c r="A83" t="s">
        <v>90</v>
      </c>
      <c r="B83" t="s">
        <v>490</v>
      </c>
      <c r="C83">
        <v>29.3</v>
      </c>
    </row>
    <row r="84" spans="1:3">
      <c r="C84" t="s">
        <v>412</v>
      </c>
    </row>
    <row r="85" spans="1:3">
      <c r="A85" t="s">
        <v>491</v>
      </c>
      <c r="B85" t="s">
        <v>492</v>
      </c>
      <c r="C85" t="s">
        <v>412</v>
      </c>
    </row>
    <row r="86" spans="1:3">
      <c r="B86" t="s">
        <v>493</v>
      </c>
      <c r="C86" t="s">
        <v>412</v>
      </c>
    </row>
    <row r="87" spans="1:3">
      <c r="A87" t="s">
        <v>91</v>
      </c>
      <c r="B87" t="s">
        <v>92</v>
      </c>
      <c r="C87">
        <v>62.16</v>
      </c>
    </row>
    <row r="88" spans="1:3">
      <c r="A88" t="s">
        <v>93</v>
      </c>
      <c r="B88" t="s">
        <v>494</v>
      </c>
      <c r="C88">
        <v>74.319999999999993</v>
      </c>
    </row>
    <row r="89" spans="1:3">
      <c r="A89" t="s">
        <v>94</v>
      </c>
      <c r="B89" t="s">
        <v>495</v>
      </c>
      <c r="C89">
        <v>82.19</v>
      </c>
    </row>
    <row r="90" spans="1:3">
      <c r="A90" t="s">
        <v>496</v>
      </c>
      <c r="B90" t="s">
        <v>497</v>
      </c>
      <c r="C90">
        <v>62.16</v>
      </c>
    </row>
    <row r="91" spans="1:3">
      <c r="A91" t="s">
        <v>498</v>
      </c>
      <c r="B91" t="s">
        <v>499</v>
      </c>
      <c r="C91">
        <v>74.319999999999993</v>
      </c>
    </row>
    <row r="92" spans="1:3">
      <c r="A92" t="s">
        <v>500</v>
      </c>
      <c r="B92" t="s">
        <v>501</v>
      </c>
      <c r="C92">
        <v>82.19</v>
      </c>
    </row>
    <row r="93" spans="1:3">
      <c r="A93" t="s">
        <v>96</v>
      </c>
      <c r="B93" t="s">
        <v>97</v>
      </c>
      <c r="C93">
        <v>62.46</v>
      </c>
    </row>
    <row r="94" spans="1:3">
      <c r="A94" t="s">
        <v>98</v>
      </c>
      <c r="B94" t="s">
        <v>99</v>
      </c>
      <c r="C94">
        <v>80.11</v>
      </c>
    </row>
    <row r="95" spans="1:3">
      <c r="A95" t="s">
        <v>100</v>
      </c>
      <c r="B95" t="s">
        <v>101</v>
      </c>
      <c r="C95">
        <v>84.5</v>
      </c>
    </row>
    <row r="96" spans="1:3">
      <c r="C96" t="s">
        <v>412</v>
      </c>
    </row>
    <row r="97" spans="1:3">
      <c r="A97" t="s">
        <v>502</v>
      </c>
      <c r="B97" t="s">
        <v>503</v>
      </c>
      <c r="C97" t="s">
        <v>412</v>
      </c>
    </row>
    <row r="98" spans="1:3">
      <c r="A98" t="s">
        <v>102</v>
      </c>
      <c r="B98" t="s">
        <v>504</v>
      </c>
      <c r="C98">
        <v>34.44</v>
      </c>
    </row>
    <row r="99" spans="1:3">
      <c r="A99" t="s">
        <v>103</v>
      </c>
      <c r="B99" t="s">
        <v>505</v>
      </c>
      <c r="C99">
        <v>24.73</v>
      </c>
    </row>
    <row r="100" spans="1:3">
      <c r="A100" t="s">
        <v>104</v>
      </c>
      <c r="B100" t="s">
        <v>506</v>
      </c>
      <c r="C100">
        <v>14.4</v>
      </c>
    </row>
    <row r="101" spans="1:3">
      <c r="A101" t="s">
        <v>105</v>
      </c>
      <c r="B101" t="s">
        <v>507</v>
      </c>
      <c r="C101">
        <v>15.23</v>
      </c>
    </row>
    <row r="102" spans="1:3">
      <c r="A102" t="s">
        <v>106</v>
      </c>
      <c r="B102" t="s">
        <v>508</v>
      </c>
      <c r="C102">
        <v>18.09</v>
      </c>
    </row>
    <row r="103" spans="1:3">
      <c r="A103" t="s">
        <v>107</v>
      </c>
      <c r="B103" t="s">
        <v>509</v>
      </c>
      <c r="C103">
        <v>29.79</v>
      </c>
    </row>
    <row r="104" spans="1:3">
      <c r="A104" t="s">
        <v>108</v>
      </c>
      <c r="B104" t="s">
        <v>510</v>
      </c>
      <c r="C104">
        <v>70.760000000000005</v>
      </c>
    </row>
    <row r="105" spans="1:3">
      <c r="A105" t="s">
        <v>109</v>
      </c>
      <c r="B105" t="s">
        <v>511</v>
      </c>
      <c r="C105">
        <v>14.5</v>
      </c>
    </row>
    <row r="106" spans="1:3">
      <c r="A106" t="s">
        <v>110</v>
      </c>
      <c r="B106" t="s">
        <v>111</v>
      </c>
      <c r="C106">
        <v>50.6</v>
      </c>
    </row>
    <row r="107" spans="1:3">
      <c r="A107" t="s">
        <v>112</v>
      </c>
      <c r="B107" t="s">
        <v>512</v>
      </c>
      <c r="C107">
        <v>14.23</v>
      </c>
    </row>
    <row r="108" spans="1:3">
      <c r="A108" t="s">
        <v>113</v>
      </c>
      <c r="B108" t="s">
        <v>513</v>
      </c>
      <c r="C108">
        <v>27.92</v>
      </c>
    </row>
    <row r="109" spans="1:3">
      <c r="A109" t="s">
        <v>114</v>
      </c>
      <c r="B109" t="s">
        <v>514</v>
      </c>
      <c r="C109">
        <v>43.8</v>
      </c>
    </row>
    <row r="110" spans="1:3">
      <c r="A110" t="s">
        <v>115</v>
      </c>
      <c r="B110" t="s">
        <v>515</v>
      </c>
      <c r="C110">
        <v>62.61</v>
      </c>
    </row>
    <row r="111" spans="1:3">
      <c r="A111" t="s">
        <v>116</v>
      </c>
      <c r="B111" t="s">
        <v>516</v>
      </c>
      <c r="C111">
        <v>102.14</v>
      </c>
    </row>
    <row r="112" spans="1:3">
      <c r="A112" t="s">
        <v>117</v>
      </c>
      <c r="B112" t="s">
        <v>118</v>
      </c>
      <c r="C112">
        <v>17.86</v>
      </c>
    </row>
    <row r="113" spans="1:3">
      <c r="A113" t="s">
        <v>119</v>
      </c>
      <c r="B113" t="s">
        <v>517</v>
      </c>
      <c r="C113">
        <v>47.35</v>
      </c>
    </row>
    <row r="114" spans="1:3">
      <c r="A114" t="s">
        <v>120</v>
      </c>
      <c r="B114" t="s">
        <v>518</v>
      </c>
      <c r="C114">
        <v>45.39</v>
      </c>
    </row>
    <row r="115" spans="1:3">
      <c r="A115" t="s">
        <v>121</v>
      </c>
      <c r="B115" t="s">
        <v>519</v>
      </c>
      <c r="C115">
        <v>7.46</v>
      </c>
    </row>
    <row r="116" spans="1:3">
      <c r="A116" t="s">
        <v>123</v>
      </c>
      <c r="B116" t="s">
        <v>124</v>
      </c>
      <c r="C116">
        <v>125.57</v>
      </c>
    </row>
    <row r="117" spans="1:3">
      <c r="A117" t="s">
        <v>125</v>
      </c>
      <c r="B117" t="s">
        <v>520</v>
      </c>
      <c r="C117">
        <v>27.89</v>
      </c>
    </row>
    <row r="118" spans="1:3">
      <c r="A118" t="s">
        <v>127</v>
      </c>
      <c r="B118" t="s">
        <v>521</v>
      </c>
      <c r="C118">
        <v>26.34</v>
      </c>
    </row>
    <row r="119" spans="1:3">
      <c r="A119" t="s">
        <v>522</v>
      </c>
      <c r="B119" t="s">
        <v>523</v>
      </c>
      <c r="C119">
        <v>26.34</v>
      </c>
    </row>
    <row r="120" spans="1:3">
      <c r="C120" t="s">
        <v>412</v>
      </c>
    </row>
    <row r="121" spans="1:3">
      <c r="A121" t="s">
        <v>524</v>
      </c>
      <c r="B121" t="s">
        <v>525</v>
      </c>
      <c r="C121" t="s">
        <v>412</v>
      </c>
    </row>
    <row r="122" spans="1:3">
      <c r="A122" t="s">
        <v>128</v>
      </c>
      <c r="B122" t="s">
        <v>526</v>
      </c>
      <c r="C122">
        <v>33.15</v>
      </c>
    </row>
    <row r="123" spans="1:3">
      <c r="A123" t="s">
        <v>130</v>
      </c>
      <c r="B123" t="s">
        <v>527</v>
      </c>
      <c r="C123">
        <v>14.9</v>
      </c>
    </row>
    <row r="124" spans="1:3">
      <c r="A124" t="s">
        <v>132</v>
      </c>
      <c r="B124" t="s">
        <v>528</v>
      </c>
      <c r="C124">
        <v>19.63</v>
      </c>
    </row>
    <row r="125" spans="1:3">
      <c r="A125" t="s">
        <v>134</v>
      </c>
      <c r="B125" t="s">
        <v>529</v>
      </c>
      <c r="C125">
        <v>6</v>
      </c>
    </row>
    <row r="126" spans="1:3">
      <c r="A126" t="s">
        <v>136</v>
      </c>
      <c r="B126" t="s">
        <v>530</v>
      </c>
      <c r="C126">
        <v>6.35</v>
      </c>
    </row>
    <row r="127" spans="1:3">
      <c r="A127" t="s">
        <v>138</v>
      </c>
      <c r="B127" t="s">
        <v>531</v>
      </c>
      <c r="C127">
        <v>9.66</v>
      </c>
    </row>
    <row r="128" spans="1:3">
      <c r="A128" t="s">
        <v>140</v>
      </c>
      <c r="B128" t="s">
        <v>532</v>
      </c>
      <c r="C128">
        <v>7.91</v>
      </c>
    </row>
    <row r="129" spans="1:3">
      <c r="A129" t="s">
        <v>142</v>
      </c>
      <c r="B129" t="s">
        <v>533</v>
      </c>
      <c r="C129">
        <v>13.51</v>
      </c>
    </row>
    <row r="130" spans="1:3">
      <c r="A130" t="s">
        <v>144</v>
      </c>
      <c r="B130" t="s">
        <v>534</v>
      </c>
      <c r="C130">
        <v>9.56</v>
      </c>
    </row>
    <row r="131" spans="1:3">
      <c r="A131" t="s">
        <v>146</v>
      </c>
      <c r="B131" t="s">
        <v>535</v>
      </c>
      <c r="C131">
        <v>15.97</v>
      </c>
    </row>
    <row r="132" spans="1:3">
      <c r="A132" t="s">
        <v>148</v>
      </c>
      <c r="B132" t="s">
        <v>536</v>
      </c>
      <c r="C132">
        <v>15.51</v>
      </c>
    </row>
    <row r="133" spans="1:3">
      <c r="A133" t="s">
        <v>150</v>
      </c>
      <c r="B133" t="s">
        <v>537</v>
      </c>
      <c r="C133">
        <v>14.79</v>
      </c>
    </row>
    <row r="134" spans="1:3">
      <c r="A134" t="s">
        <v>152</v>
      </c>
      <c r="B134" t="s">
        <v>538</v>
      </c>
      <c r="C134">
        <v>85.94</v>
      </c>
    </row>
    <row r="135" spans="1:3">
      <c r="A135" t="s">
        <v>153</v>
      </c>
      <c r="B135" t="s">
        <v>154</v>
      </c>
      <c r="C135">
        <v>118.8</v>
      </c>
    </row>
    <row r="136" spans="1:3">
      <c r="A136" t="s">
        <v>155</v>
      </c>
      <c r="B136" t="s">
        <v>539</v>
      </c>
      <c r="C136">
        <v>138.77000000000001</v>
      </c>
    </row>
    <row r="137" spans="1:3">
      <c r="A137" t="s">
        <v>157</v>
      </c>
      <c r="B137" t="s">
        <v>540</v>
      </c>
      <c r="C137">
        <v>92.96</v>
      </c>
    </row>
    <row r="138" spans="1:3">
      <c r="A138" t="s">
        <v>159</v>
      </c>
      <c r="B138" t="s">
        <v>541</v>
      </c>
      <c r="C138">
        <v>105.96</v>
      </c>
    </row>
    <row r="139" spans="1:3">
      <c r="C139" t="s">
        <v>412</v>
      </c>
    </row>
    <row r="140" spans="1:3">
      <c r="C140" t="s">
        <v>412</v>
      </c>
    </row>
    <row r="141" spans="1:3">
      <c r="A141" t="s">
        <v>542</v>
      </c>
      <c r="B141" t="s">
        <v>543</v>
      </c>
      <c r="C141" t="s">
        <v>412</v>
      </c>
    </row>
    <row r="142" spans="1:3">
      <c r="A142" t="s">
        <v>161</v>
      </c>
      <c r="B142" t="s">
        <v>544</v>
      </c>
      <c r="C142">
        <v>55.2</v>
      </c>
    </row>
    <row r="143" spans="1:3">
      <c r="A143" t="s">
        <v>162</v>
      </c>
      <c r="B143" t="s">
        <v>545</v>
      </c>
      <c r="C143">
        <v>56.46</v>
      </c>
    </row>
    <row r="144" spans="1:3">
      <c r="A144" t="s">
        <v>163</v>
      </c>
      <c r="B144" t="s">
        <v>546</v>
      </c>
      <c r="C144">
        <v>69.58</v>
      </c>
    </row>
    <row r="145" spans="1:3">
      <c r="A145" t="s">
        <v>164</v>
      </c>
      <c r="B145" t="s">
        <v>165</v>
      </c>
      <c r="C145">
        <v>95.33</v>
      </c>
    </row>
    <row r="146" spans="1:3">
      <c r="A146" t="s">
        <v>166</v>
      </c>
      <c r="B146" t="s">
        <v>167</v>
      </c>
      <c r="C146">
        <v>9.6300000000000008</v>
      </c>
    </row>
    <row r="147" spans="1:3">
      <c r="A147" t="s">
        <v>168</v>
      </c>
      <c r="B147" t="s">
        <v>547</v>
      </c>
      <c r="C147">
        <v>148.05000000000001</v>
      </c>
    </row>
    <row r="148" spans="1:3">
      <c r="C148" t="s">
        <v>412</v>
      </c>
    </row>
    <row r="149" spans="1:3">
      <c r="A149" t="s">
        <v>169</v>
      </c>
      <c r="B149" t="s">
        <v>548</v>
      </c>
      <c r="C149">
        <v>17.68</v>
      </c>
    </row>
    <row r="150" spans="1:3">
      <c r="A150" t="s">
        <v>170</v>
      </c>
      <c r="B150" t="s">
        <v>549</v>
      </c>
      <c r="C150">
        <v>149.29</v>
      </c>
    </row>
    <row r="151" spans="1:3">
      <c r="A151" t="s">
        <v>171</v>
      </c>
      <c r="B151" t="s">
        <v>550</v>
      </c>
      <c r="C151">
        <v>37.880000000000003</v>
      </c>
    </row>
    <row r="152" spans="1:3">
      <c r="A152" t="s">
        <v>173</v>
      </c>
      <c r="B152" t="s">
        <v>174</v>
      </c>
      <c r="C152">
        <v>37.94</v>
      </c>
    </row>
    <row r="153" spans="1:3">
      <c r="C153" t="s">
        <v>412</v>
      </c>
    </row>
    <row r="154" spans="1:3">
      <c r="A154" t="s">
        <v>551</v>
      </c>
      <c r="C154" t="s">
        <v>412</v>
      </c>
    </row>
    <row r="155" spans="1:3">
      <c r="C155" t="s">
        <v>412</v>
      </c>
    </row>
    <row r="156" spans="1:3">
      <c r="A156" t="s">
        <v>552</v>
      </c>
      <c r="B156" t="s">
        <v>553</v>
      </c>
      <c r="C156" t="s">
        <v>412</v>
      </c>
    </row>
    <row r="157" spans="1:3">
      <c r="A157" t="s">
        <v>175</v>
      </c>
      <c r="B157" t="s">
        <v>554</v>
      </c>
      <c r="C157">
        <v>7.14</v>
      </c>
    </row>
    <row r="158" spans="1:3">
      <c r="A158" t="s">
        <v>176</v>
      </c>
      <c r="B158" t="s">
        <v>555</v>
      </c>
      <c r="C158">
        <v>13.21</v>
      </c>
    </row>
    <row r="159" spans="1:3">
      <c r="A159" t="s">
        <v>177</v>
      </c>
      <c r="B159" t="s">
        <v>556</v>
      </c>
      <c r="C159">
        <v>10.039999999999999</v>
      </c>
    </row>
    <row r="160" spans="1:3">
      <c r="A160" t="s">
        <v>178</v>
      </c>
      <c r="B160" t="s">
        <v>557</v>
      </c>
      <c r="C160">
        <v>19.36</v>
      </c>
    </row>
    <row r="161" spans="1:3">
      <c r="A161" t="s">
        <v>179</v>
      </c>
      <c r="B161" t="s">
        <v>438</v>
      </c>
      <c r="C161">
        <v>6.29</v>
      </c>
    </row>
    <row r="162" spans="1:3">
      <c r="A162" t="s">
        <v>180</v>
      </c>
      <c r="B162" t="s">
        <v>440</v>
      </c>
      <c r="C162">
        <v>6.07</v>
      </c>
    </row>
    <row r="163" spans="1:3">
      <c r="A163" t="s">
        <v>181</v>
      </c>
      <c r="B163" t="s">
        <v>558</v>
      </c>
      <c r="C163">
        <v>11.37</v>
      </c>
    </row>
    <row r="164" spans="1:3">
      <c r="A164" t="s">
        <v>182</v>
      </c>
      <c r="B164" t="s">
        <v>559</v>
      </c>
      <c r="C164">
        <v>21.65</v>
      </c>
    </row>
    <row r="165" spans="1:3">
      <c r="A165" t="s">
        <v>183</v>
      </c>
      <c r="B165" t="s">
        <v>560</v>
      </c>
      <c r="C165">
        <v>16.23</v>
      </c>
    </row>
    <row r="166" spans="1:3">
      <c r="A166" t="s">
        <v>184</v>
      </c>
      <c r="B166" t="s">
        <v>561</v>
      </c>
      <c r="C166">
        <v>25.15</v>
      </c>
    </row>
    <row r="167" spans="1:3">
      <c r="A167" t="s">
        <v>185</v>
      </c>
      <c r="B167" t="s">
        <v>562</v>
      </c>
      <c r="C167">
        <v>18.22</v>
      </c>
    </row>
    <row r="168" spans="1:3">
      <c r="A168" t="s">
        <v>186</v>
      </c>
      <c r="B168" t="s">
        <v>563</v>
      </c>
      <c r="C168">
        <v>29.38</v>
      </c>
    </row>
    <row r="169" spans="1:3">
      <c r="A169" t="s">
        <v>187</v>
      </c>
      <c r="B169" t="s">
        <v>564</v>
      </c>
      <c r="C169">
        <v>45.77</v>
      </c>
    </row>
    <row r="170" spans="1:3">
      <c r="A170" t="s">
        <v>565</v>
      </c>
      <c r="B170" t="s">
        <v>566</v>
      </c>
      <c r="C170">
        <v>32.28</v>
      </c>
    </row>
    <row r="171" spans="1:3">
      <c r="A171" t="s">
        <v>188</v>
      </c>
      <c r="B171" t="s">
        <v>567</v>
      </c>
      <c r="C171">
        <v>15.77</v>
      </c>
    </row>
    <row r="172" spans="1:3">
      <c r="A172" t="s">
        <v>568</v>
      </c>
      <c r="B172" t="s">
        <v>433</v>
      </c>
      <c r="C172">
        <v>30.91</v>
      </c>
    </row>
    <row r="173" spans="1:3">
      <c r="A173" t="s">
        <v>569</v>
      </c>
      <c r="B173" t="s">
        <v>434</v>
      </c>
      <c r="C173">
        <v>30.91</v>
      </c>
    </row>
    <row r="174" spans="1:3">
      <c r="A174" t="s">
        <v>189</v>
      </c>
      <c r="B174" t="s">
        <v>570</v>
      </c>
      <c r="C174">
        <v>4.45</v>
      </c>
    </row>
    <row r="175" spans="1:3">
      <c r="C175" t="s">
        <v>412</v>
      </c>
    </row>
    <row r="176" spans="1:3">
      <c r="A176" t="s">
        <v>571</v>
      </c>
      <c r="B176" t="s">
        <v>572</v>
      </c>
      <c r="C176" t="s">
        <v>412</v>
      </c>
    </row>
    <row r="177" spans="1:3">
      <c r="A177" t="s">
        <v>190</v>
      </c>
      <c r="B177" t="s">
        <v>573</v>
      </c>
      <c r="C177">
        <v>105.25</v>
      </c>
    </row>
    <row r="178" spans="1:3">
      <c r="A178" t="s">
        <v>574</v>
      </c>
      <c r="B178" t="s">
        <v>575</v>
      </c>
      <c r="C178">
        <v>97.81</v>
      </c>
    </row>
    <row r="179" spans="1:3">
      <c r="A179" t="s">
        <v>191</v>
      </c>
      <c r="B179" t="s">
        <v>192</v>
      </c>
      <c r="C179">
        <v>6.76</v>
      </c>
    </row>
    <row r="180" spans="1:3">
      <c r="A180" t="s">
        <v>576</v>
      </c>
      <c r="B180" t="s">
        <v>577</v>
      </c>
      <c r="C180">
        <v>6.76</v>
      </c>
    </row>
    <row r="181" spans="1:3">
      <c r="A181" t="s">
        <v>193</v>
      </c>
      <c r="B181" t="s">
        <v>578</v>
      </c>
      <c r="C181">
        <v>109.79</v>
      </c>
    </row>
    <row r="182" spans="1:3">
      <c r="A182" t="s">
        <v>194</v>
      </c>
      <c r="B182" t="s">
        <v>579</v>
      </c>
      <c r="C182">
        <v>35.01</v>
      </c>
    </row>
    <row r="183" spans="1:3">
      <c r="A183" t="s">
        <v>195</v>
      </c>
      <c r="B183" t="s">
        <v>580</v>
      </c>
      <c r="C183">
        <v>117.96</v>
      </c>
    </row>
    <row r="184" spans="1:3">
      <c r="A184" t="s">
        <v>196</v>
      </c>
      <c r="B184" t="s">
        <v>581</v>
      </c>
      <c r="C184">
        <v>8.39</v>
      </c>
    </row>
    <row r="185" spans="1:3">
      <c r="A185" t="s">
        <v>197</v>
      </c>
      <c r="B185" t="s">
        <v>582</v>
      </c>
      <c r="C185">
        <v>6.81</v>
      </c>
    </row>
    <row r="186" spans="1:3">
      <c r="A186" t="s">
        <v>198</v>
      </c>
      <c r="B186" t="s">
        <v>583</v>
      </c>
      <c r="C186">
        <v>107.53</v>
      </c>
    </row>
    <row r="187" spans="1:3">
      <c r="C187" t="s">
        <v>412</v>
      </c>
    </row>
    <row r="188" spans="1:3">
      <c r="A188" t="s">
        <v>584</v>
      </c>
      <c r="B188" t="s">
        <v>585</v>
      </c>
      <c r="C188" t="s">
        <v>412</v>
      </c>
    </row>
    <row r="189" spans="1:3">
      <c r="A189" t="s">
        <v>199</v>
      </c>
      <c r="B189" t="s">
        <v>586</v>
      </c>
      <c r="C189">
        <v>61.99</v>
      </c>
    </row>
    <row r="190" spans="1:3">
      <c r="B190" t="s">
        <v>587</v>
      </c>
      <c r="C190" t="s">
        <v>412</v>
      </c>
    </row>
    <row r="191" spans="1:3">
      <c r="A191" t="s">
        <v>200</v>
      </c>
      <c r="B191" t="s">
        <v>201</v>
      </c>
      <c r="C191">
        <v>4.0199999999999996</v>
      </c>
    </row>
    <row r="192" spans="1:3">
      <c r="A192" t="s">
        <v>202</v>
      </c>
      <c r="B192" t="s">
        <v>588</v>
      </c>
      <c r="C192">
        <v>5.14</v>
      </c>
    </row>
    <row r="193" spans="1:3">
      <c r="A193" t="s">
        <v>203</v>
      </c>
      <c r="B193" t="s">
        <v>589</v>
      </c>
      <c r="C193">
        <v>9.2200000000000006</v>
      </c>
    </row>
    <row r="194" spans="1:3">
      <c r="A194" t="s">
        <v>204</v>
      </c>
      <c r="B194" t="s">
        <v>590</v>
      </c>
      <c r="C194">
        <v>10.76</v>
      </c>
    </row>
    <row r="195" spans="1:3">
      <c r="A195" t="s">
        <v>205</v>
      </c>
      <c r="B195" t="s">
        <v>591</v>
      </c>
      <c r="C195">
        <v>23.29</v>
      </c>
    </row>
    <row r="196" spans="1:3">
      <c r="A196" t="s">
        <v>206</v>
      </c>
      <c r="B196" t="s">
        <v>592</v>
      </c>
      <c r="C196">
        <v>7.53</v>
      </c>
    </row>
    <row r="197" spans="1:3">
      <c r="A197" t="s">
        <v>207</v>
      </c>
      <c r="B197" t="s">
        <v>593</v>
      </c>
      <c r="C197">
        <v>10.86</v>
      </c>
    </row>
    <row r="198" spans="1:3">
      <c r="A198" t="s">
        <v>208</v>
      </c>
      <c r="B198" t="s">
        <v>594</v>
      </c>
      <c r="C198">
        <v>11.71</v>
      </c>
    </row>
    <row r="199" spans="1:3">
      <c r="A199" t="s">
        <v>209</v>
      </c>
      <c r="B199" t="s">
        <v>595</v>
      </c>
      <c r="C199">
        <v>62.87</v>
      </c>
    </row>
    <row r="200" spans="1:3">
      <c r="C200" t="s">
        <v>412</v>
      </c>
    </row>
    <row r="201" spans="1:3">
      <c r="A201" t="s">
        <v>596</v>
      </c>
      <c r="B201" t="s">
        <v>597</v>
      </c>
      <c r="C201" t="s">
        <v>412</v>
      </c>
    </row>
    <row r="202" spans="1:3">
      <c r="A202" t="s">
        <v>210</v>
      </c>
      <c r="B202" t="s">
        <v>598</v>
      </c>
      <c r="C202">
        <v>105.32</v>
      </c>
    </row>
    <row r="203" spans="1:3">
      <c r="A203" t="s">
        <v>211</v>
      </c>
      <c r="B203" t="s">
        <v>599</v>
      </c>
      <c r="C203">
        <v>101.57</v>
      </c>
    </row>
    <row r="204" spans="1:3">
      <c r="A204" t="s">
        <v>212</v>
      </c>
      <c r="B204" t="s">
        <v>600</v>
      </c>
      <c r="C204">
        <v>119.39</v>
      </c>
    </row>
    <row r="205" spans="1:3">
      <c r="A205" t="s">
        <v>213</v>
      </c>
      <c r="B205" t="s">
        <v>601</v>
      </c>
      <c r="C205">
        <v>138.56</v>
      </c>
    </row>
    <row r="206" spans="1:3">
      <c r="A206" t="s">
        <v>214</v>
      </c>
      <c r="B206" t="s">
        <v>602</v>
      </c>
      <c r="C206">
        <v>118.59</v>
      </c>
    </row>
    <row r="207" spans="1:3">
      <c r="A207" t="s">
        <v>215</v>
      </c>
      <c r="B207" t="s">
        <v>603</v>
      </c>
      <c r="C207">
        <v>109.59</v>
      </c>
    </row>
    <row r="208" spans="1:3">
      <c r="A208" t="s">
        <v>216</v>
      </c>
      <c r="B208" t="s">
        <v>604</v>
      </c>
      <c r="C208">
        <v>105.18</v>
      </c>
    </row>
    <row r="209" spans="1:3">
      <c r="A209" t="s">
        <v>217</v>
      </c>
      <c r="B209" t="s">
        <v>605</v>
      </c>
      <c r="C209">
        <v>203.49</v>
      </c>
    </row>
    <row r="210" spans="1:3">
      <c r="A210" t="s">
        <v>606</v>
      </c>
      <c r="B210" t="s">
        <v>607</v>
      </c>
      <c r="C210">
        <v>117</v>
      </c>
    </row>
    <row r="211" spans="1:3">
      <c r="A211" t="s">
        <v>608</v>
      </c>
      <c r="B211" t="s">
        <v>609</v>
      </c>
      <c r="C211">
        <v>111.73</v>
      </c>
    </row>
    <row r="212" spans="1:3">
      <c r="A212" t="s">
        <v>610</v>
      </c>
      <c r="B212" t="s">
        <v>611</v>
      </c>
      <c r="C212">
        <v>149.35</v>
      </c>
    </row>
    <row r="213" spans="1:3">
      <c r="C213" t="s">
        <v>412</v>
      </c>
    </row>
    <row r="214" spans="1:3">
      <c r="A214" t="s">
        <v>612</v>
      </c>
      <c r="B214" t="s">
        <v>613</v>
      </c>
      <c r="C214" t="s">
        <v>412</v>
      </c>
    </row>
    <row r="215" spans="1:3">
      <c r="A215" t="s">
        <v>614</v>
      </c>
      <c r="B215" t="s">
        <v>615</v>
      </c>
      <c r="C215">
        <v>31.94</v>
      </c>
    </row>
    <row r="216" spans="1:3">
      <c r="A216" t="s">
        <v>616</v>
      </c>
      <c r="B216" t="s">
        <v>617</v>
      </c>
      <c r="C216">
        <v>18.41</v>
      </c>
    </row>
    <row r="217" spans="1:3">
      <c r="A217" t="s">
        <v>618</v>
      </c>
      <c r="B217" t="s">
        <v>619</v>
      </c>
      <c r="C217">
        <v>30.18</v>
      </c>
    </row>
    <row r="218" spans="1:3">
      <c r="A218" t="s">
        <v>620</v>
      </c>
      <c r="B218" t="s">
        <v>621</v>
      </c>
      <c r="C218">
        <v>36.29</v>
      </c>
    </row>
    <row r="219" spans="1:3">
      <c r="A219" t="s">
        <v>622</v>
      </c>
      <c r="B219" t="s">
        <v>623</v>
      </c>
      <c r="C219">
        <v>35.299999999999997</v>
      </c>
    </row>
    <row r="220" spans="1:3">
      <c r="A220" t="s">
        <v>624</v>
      </c>
      <c r="B220" t="s">
        <v>625</v>
      </c>
      <c r="C220">
        <v>44.78</v>
      </c>
    </row>
    <row r="221" spans="1:3">
      <c r="C221" t="s">
        <v>412</v>
      </c>
    </row>
    <row r="222" spans="1:3">
      <c r="A222" t="s">
        <v>626</v>
      </c>
      <c r="B222" t="s">
        <v>627</v>
      </c>
      <c r="C222" t="s">
        <v>412</v>
      </c>
    </row>
    <row r="223" spans="1:3">
      <c r="A223" t="s">
        <v>628</v>
      </c>
      <c r="B223" t="s">
        <v>629</v>
      </c>
      <c r="C223">
        <v>9.2100000000000009</v>
      </c>
    </row>
    <row r="224" spans="1:3">
      <c r="A224" t="s">
        <v>630</v>
      </c>
      <c r="B224" t="s">
        <v>631</v>
      </c>
      <c r="C224">
        <v>23.23</v>
      </c>
    </row>
    <row r="225" spans="1:3">
      <c r="A225" t="s">
        <v>632</v>
      </c>
      <c r="B225" t="s">
        <v>633</v>
      </c>
      <c r="C225">
        <v>9.23</v>
      </c>
    </row>
    <row r="226" spans="1:3">
      <c r="A226" t="s">
        <v>634</v>
      </c>
      <c r="B226" t="s">
        <v>218</v>
      </c>
      <c r="C226">
        <v>15.59</v>
      </c>
    </row>
    <row r="227" spans="1:3">
      <c r="A227" t="s">
        <v>635</v>
      </c>
      <c r="B227" t="s">
        <v>636</v>
      </c>
      <c r="C227">
        <v>37.57</v>
      </c>
    </row>
    <row r="228" spans="1:3">
      <c r="A228" t="s">
        <v>637</v>
      </c>
      <c r="B228" t="s">
        <v>638</v>
      </c>
      <c r="C228">
        <v>29.7</v>
      </c>
    </row>
    <row r="229" spans="1:3">
      <c r="A229" t="s">
        <v>639</v>
      </c>
      <c r="B229" t="s">
        <v>640</v>
      </c>
      <c r="C229">
        <v>37.549999999999997</v>
      </c>
    </row>
    <row r="230" spans="1:3">
      <c r="A230" t="s">
        <v>641</v>
      </c>
      <c r="B230" t="s">
        <v>642</v>
      </c>
      <c r="C230">
        <v>30.26</v>
      </c>
    </row>
    <row r="231" spans="1:3">
      <c r="A231" t="s">
        <v>643</v>
      </c>
      <c r="B231" t="s">
        <v>644</v>
      </c>
      <c r="C231">
        <v>18.16</v>
      </c>
    </row>
    <row r="232" spans="1:3">
      <c r="A232" t="s">
        <v>645</v>
      </c>
      <c r="B232" t="s">
        <v>646</v>
      </c>
      <c r="C232">
        <v>90.98</v>
      </c>
    </row>
    <row r="233" spans="1:3">
      <c r="A233" t="s">
        <v>647</v>
      </c>
      <c r="B233" t="s">
        <v>648</v>
      </c>
      <c r="C233">
        <v>113.17</v>
      </c>
    </row>
    <row r="234" spans="1:3">
      <c r="C234" t="s">
        <v>412</v>
      </c>
    </row>
    <row r="235" spans="1:3">
      <c r="A235" t="s">
        <v>649</v>
      </c>
      <c r="B235" t="s">
        <v>650</v>
      </c>
      <c r="C235" t="s">
        <v>412</v>
      </c>
    </row>
    <row r="236" spans="1:3">
      <c r="A236" t="s">
        <v>651</v>
      </c>
      <c r="B236" t="s">
        <v>652</v>
      </c>
      <c r="C236">
        <v>29.52</v>
      </c>
    </row>
    <row r="237" spans="1:3">
      <c r="A237" t="s">
        <v>653</v>
      </c>
      <c r="B237" t="s">
        <v>654</v>
      </c>
      <c r="C237">
        <v>233.32</v>
      </c>
    </row>
    <row r="238" spans="1:3">
      <c r="A238" t="s">
        <v>655</v>
      </c>
      <c r="B238" t="s">
        <v>656</v>
      </c>
      <c r="C238">
        <v>121.44</v>
      </c>
    </row>
    <row r="239" spans="1:3">
      <c r="A239" t="s">
        <v>657</v>
      </c>
      <c r="B239" t="s">
        <v>658</v>
      </c>
      <c r="C239">
        <v>130.27000000000001</v>
      </c>
    </row>
    <row r="240" spans="1:3">
      <c r="A240" t="s">
        <v>659</v>
      </c>
      <c r="B240" t="s">
        <v>660</v>
      </c>
      <c r="C240">
        <v>67.36</v>
      </c>
    </row>
    <row r="241" spans="1:3">
      <c r="A241" t="s">
        <v>661</v>
      </c>
      <c r="B241" t="s">
        <v>662</v>
      </c>
      <c r="C241">
        <v>89.31</v>
      </c>
    </row>
    <row r="242" spans="1:3">
      <c r="A242" t="s">
        <v>663</v>
      </c>
      <c r="B242" t="s">
        <v>664</v>
      </c>
      <c r="C242">
        <v>120.75</v>
      </c>
    </row>
    <row r="243" spans="1:3">
      <c r="C243" t="s">
        <v>412</v>
      </c>
    </row>
    <row r="244" spans="1:3">
      <c r="A244" t="s">
        <v>665</v>
      </c>
      <c r="B244" t="s">
        <v>666</v>
      </c>
      <c r="C244" t="s">
        <v>412</v>
      </c>
    </row>
    <row r="245" spans="1:3">
      <c r="A245" t="s">
        <v>667</v>
      </c>
      <c r="B245" t="s">
        <v>668</v>
      </c>
      <c r="C245">
        <v>15.61</v>
      </c>
    </row>
    <row r="246" spans="1:3">
      <c r="A246" t="s">
        <v>669</v>
      </c>
      <c r="B246" t="s">
        <v>670</v>
      </c>
      <c r="C246">
        <v>11.6</v>
      </c>
    </row>
    <row r="247" spans="1:3">
      <c r="A247" t="s">
        <v>671</v>
      </c>
      <c r="B247" t="s">
        <v>672</v>
      </c>
      <c r="C247">
        <v>9.6199999999999992</v>
      </c>
    </row>
    <row r="248" spans="1:3">
      <c r="A248" t="s">
        <v>673</v>
      </c>
      <c r="B248" t="s">
        <v>674</v>
      </c>
      <c r="C248">
        <v>50.4</v>
      </c>
    </row>
    <row r="249" spans="1:3">
      <c r="A249" t="s">
        <v>675</v>
      </c>
      <c r="B249" t="s">
        <v>676</v>
      </c>
      <c r="C249">
        <v>44.75</v>
      </c>
    </row>
    <row r="250" spans="1:3">
      <c r="A250" t="s">
        <v>677</v>
      </c>
      <c r="B250" t="s">
        <v>678</v>
      </c>
      <c r="C250">
        <v>23.93</v>
      </c>
    </row>
    <row r="251" spans="1:3">
      <c r="A251" t="s">
        <v>679</v>
      </c>
      <c r="B251" t="s">
        <v>680</v>
      </c>
      <c r="C251">
        <v>45.44</v>
      </c>
    </row>
    <row r="252" spans="1:3">
      <c r="A252" t="s">
        <v>681</v>
      </c>
      <c r="B252" t="s">
        <v>682</v>
      </c>
      <c r="C252">
        <v>30.38</v>
      </c>
    </row>
    <row r="253" spans="1:3">
      <c r="A253" t="s">
        <v>683</v>
      </c>
      <c r="B253" t="s">
        <v>219</v>
      </c>
      <c r="C253">
        <v>44.9</v>
      </c>
    </row>
    <row r="254" spans="1:3">
      <c r="A254" t="s">
        <v>684</v>
      </c>
      <c r="B254" t="s">
        <v>685</v>
      </c>
      <c r="C254">
        <v>40.11</v>
      </c>
    </row>
    <row r="255" spans="1:3">
      <c r="C255" t="s">
        <v>412</v>
      </c>
    </row>
    <row r="256" spans="1:3">
      <c r="A256" t="s">
        <v>686</v>
      </c>
      <c r="B256" t="s">
        <v>687</v>
      </c>
      <c r="C256" t="s">
        <v>412</v>
      </c>
    </row>
    <row r="257" spans="1:3">
      <c r="A257" t="s">
        <v>688</v>
      </c>
      <c r="B257" t="s">
        <v>689</v>
      </c>
      <c r="C257">
        <v>136.19</v>
      </c>
    </row>
    <row r="258" spans="1:3">
      <c r="A258" t="s">
        <v>690</v>
      </c>
      <c r="B258" t="s">
        <v>691</v>
      </c>
      <c r="C258">
        <v>8.4</v>
      </c>
    </row>
    <row r="259" spans="1:3">
      <c r="A259" t="s">
        <v>692</v>
      </c>
      <c r="B259" t="s">
        <v>693</v>
      </c>
      <c r="C259">
        <v>27.06</v>
      </c>
    </row>
    <row r="260" spans="1:3">
      <c r="C260" t="s">
        <v>412</v>
      </c>
    </row>
    <row r="261" spans="1:3">
      <c r="A261" t="s">
        <v>694</v>
      </c>
      <c r="C261" t="s">
        <v>412</v>
      </c>
    </row>
    <row r="262" spans="1:3">
      <c r="C262" t="s">
        <v>412</v>
      </c>
    </row>
    <row r="263" spans="1:3">
      <c r="A263" t="s">
        <v>695</v>
      </c>
      <c r="B263" t="s">
        <v>696</v>
      </c>
      <c r="C263" t="s">
        <v>412</v>
      </c>
    </row>
    <row r="264" spans="1:3">
      <c r="A264" t="s">
        <v>220</v>
      </c>
      <c r="B264" t="s">
        <v>697</v>
      </c>
      <c r="C264">
        <v>9.15</v>
      </c>
    </row>
    <row r="265" spans="1:3">
      <c r="A265" t="s">
        <v>221</v>
      </c>
      <c r="B265" t="s">
        <v>698</v>
      </c>
      <c r="C265">
        <v>11.59</v>
      </c>
    </row>
    <row r="266" spans="1:3">
      <c r="A266" t="s">
        <v>222</v>
      </c>
      <c r="B266" t="s">
        <v>699</v>
      </c>
      <c r="C266">
        <v>15.78</v>
      </c>
    </row>
    <row r="267" spans="1:3">
      <c r="A267" t="s">
        <v>223</v>
      </c>
      <c r="B267" t="s">
        <v>438</v>
      </c>
      <c r="C267">
        <v>8.32</v>
      </c>
    </row>
    <row r="268" spans="1:3">
      <c r="A268" t="s">
        <v>224</v>
      </c>
      <c r="B268" t="s">
        <v>440</v>
      </c>
      <c r="C268">
        <v>8.8800000000000008</v>
      </c>
    </row>
    <row r="269" spans="1:3">
      <c r="A269" t="s">
        <v>225</v>
      </c>
      <c r="B269" t="s">
        <v>700</v>
      </c>
      <c r="C269">
        <v>25.06</v>
      </c>
    </row>
    <row r="270" spans="1:3">
      <c r="A270" t="s">
        <v>226</v>
      </c>
      <c r="B270" t="s">
        <v>701</v>
      </c>
      <c r="C270">
        <v>45.35</v>
      </c>
    </row>
    <row r="271" spans="1:3">
      <c r="A271" t="s">
        <v>227</v>
      </c>
      <c r="B271" t="s">
        <v>702</v>
      </c>
      <c r="C271">
        <v>18.93</v>
      </c>
    </row>
    <row r="272" spans="1:3">
      <c r="A272" t="s">
        <v>228</v>
      </c>
      <c r="B272" t="s">
        <v>703</v>
      </c>
      <c r="C272">
        <v>22.63</v>
      </c>
    </row>
    <row r="273" spans="1:3">
      <c r="A273" t="s">
        <v>229</v>
      </c>
      <c r="B273" t="s">
        <v>445</v>
      </c>
      <c r="C273">
        <v>31.6</v>
      </c>
    </row>
    <row r="274" spans="1:3">
      <c r="A274" t="s">
        <v>230</v>
      </c>
      <c r="B274" t="s">
        <v>704</v>
      </c>
      <c r="C274">
        <v>37.590000000000003</v>
      </c>
    </row>
    <row r="275" spans="1:3">
      <c r="A275" t="s">
        <v>231</v>
      </c>
      <c r="B275" t="s">
        <v>705</v>
      </c>
      <c r="C275">
        <v>24.76</v>
      </c>
    </row>
    <row r="276" spans="1:3">
      <c r="C276" t="s">
        <v>412</v>
      </c>
    </row>
    <row r="277" spans="1:3">
      <c r="A277" t="s">
        <v>706</v>
      </c>
      <c r="B277" t="s">
        <v>707</v>
      </c>
      <c r="C277" t="s">
        <v>412</v>
      </c>
    </row>
    <row r="278" spans="1:3">
      <c r="A278" t="s">
        <v>232</v>
      </c>
      <c r="B278" t="s">
        <v>708</v>
      </c>
      <c r="C278">
        <v>341.39</v>
      </c>
    </row>
    <row r="279" spans="1:3">
      <c r="A279" t="s">
        <v>233</v>
      </c>
      <c r="B279" t="s">
        <v>709</v>
      </c>
      <c r="C279">
        <v>347.93</v>
      </c>
    </row>
    <row r="280" spans="1:3">
      <c r="A280" t="s">
        <v>234</v>
      </c>
      <c r="B280" t="s">
        <v>710</v>
      </c>
      <c r="C280">
        <v>277.3</v>
      </c>
    </row>
    <row r="281" spans="1:3">
      <c r="B281" t="s">
        <v>711</v>
      </c>
      <c r="C281" t="s">
        <v>412</v>
      </c>
    </row>
    <row r="282" spans="1:3">
      <c r="A282" t="s">
        <v>236</v>
      </c>
      <c r="B282" t="s">
        <v>712</v>
      </c>
      <c r="C282">
        <v>32.33</v>
      </c>
    </row>
    <row r="283" spans="1:3">
      <c r="A283" t="s">
        <v>237</v>
      </c>
      <c r="B283" t="s">
        <v>713</v>
      </c>
      <c r="C283">
        <v>37.21</v>
      </c>
    </row>
    <row r="284" spans="1:3">
      <c r="A284" t="s">
        <v>238</v>
      </c>
      <c r="B284" t="s">
        <v>714</v>
      </c>
      <c r="C284">
        <v>40.24</v>
      </c>
    </row>
    <row r="285" spans="1:3">
      <c r="A285" t="s">
        <v>239</v>
      </c>
      <c r="B285" t="s">
        <v>715</v>
      </c>
      <c r="C285">
        <v>20.309999999999999</v>
      </c>
    </row>
    <row r="286" spans="1:3">
      <c r="C286" t="s">
        <v>412</v>
      </c>
    </row>
    <row r="287" spans="1:3">
      <c r="A287" t="s">
        <v>716</v>
      </c>
      <c r="B287" t="s">
        <v>717</v>
      </c>
      <c r="C287" t="s">
        <v>412</v>
      </c>
    </row>
    <row r="288" spans="1:3">
      <c r="A288" t="s">
        <v>718</v>
      </c>
      <c r="B288" t="s">
        <v>719</v>
      </c>
      <c r="C288">
        <v>87.43</v>
      </c>
    </row>
    <row r="289" spans="1:3">
      <c r="A289" t="s">
        <v>720</v>
      </c>
      <c r="B289" t="s">
        <v>721</v>
      </c>
      <c r="C289">
        <v>98.05</v>
      </c>
    </row>
    <row r="290" spans="1:3">
      <c r="A290" t="s">
        <v>722</v>
      </c>
      <c r="B290" t="s">
        <v>723</v>
      </c>
      <c r="C290">
        <v>98.15</v>
      </c>
    </row>
    <row r="291" spans="1:3">
      <c r="C291" t="s">
        <v>412</v>
      </c>
    </row>
    <row r="292" spans="1:3">
      <c r="A292" t="s">
        <v>724</v>
      </c>
      <c r="B292" t="s">
        <v>650</v>
      </c>
      <c r="C292" t="s">
        <v>412</v>
      </c>
    </row>
    <row r="293" spans="1:3">
      <c r="A293" t="s">
        <v>240</v>
      </c>
      <c r="B293" t="s">
        <v>725</v>
      </c>
      <c r="C293">
        <v>106.76</v>
      </c>
    </row>
    <row r="294" spans="1:3">
      <c r="C294" t="s">
        <v>412</v>
      </c>
    </row>
    <row r="295" spans="1:3">
      <c r="A295" t="s">
        <v>242</v>
      </c>
      <c r="B295" t="s">
        <v>726</v>
      </c>
      <c r="C295">
        <v>63</v>
      </c>
    </row>
    <row r="296" spans="1:3">
      <c r="C296" t="s">
        <v>412</v>
      </c>
    </row>
    <row r="297" spans="1:3">
      <c r="A297" t="s">
        <v>727</v>
      </c>
      <c r="B297" t="s">
        <v>728</v>
      </c>
      <c r="C297" t="s">
        <v>412</v>
      </c>
    </row>
    <row r="298" spans="1:3">
      <c r="A298" t="s">
        <v>243</v>
      </c>
      <c r="B298" t="s">
        <v>244</v>
      </c>
      <c r="C298">
        <v>113.59</v>
      </c>
    </row>
    <row r="299" spans="1:3">
      <c r="A299" t="s">
        <v>245</v>
      </c>
      <c r="B299" t="s">
        <v>246</v>
      </c>
      <c r="C299">
        <v>44.69</v>
      </c>
    </row>
    <row r="300" spans="1:3">
      <c r="A300" t="s">
        <v>247</v>
      </c>
      <c r="B300" t="s">
        <v>248</v>
      </c>
      <c r="C300">
        <v>43.86</v>
      </c>
    </row>
    <row r="301" spans="1:3">
      <c r="A301" t="s">
        <v>249</v>
      </c>
      <c r="B301" t="s">
        <v>250</v>
      </c>
      <c r="C301">
        <v>31.27</v>
      </c>
    </row>
    <row r="302" spans="1:3">
      <c r="A302" t="s">
        <v>251</v>
      </c>
      <c r="B302" t="s">
        <v>252</v>
      </c>
      <c r="C302">
        <v>39.299999999999997</v>
      </c>
    </row>
    <row r="303" spans="1:3">
      <c r="A303" t="s">
        <v>729</v>
      </c>
      <c r="B303" t="s">
        <v>730</v>
      </c>
      <c r="C303">
        <v>187.34</v>
      </c>
    </row>
    <row r="304" spans="1:3">
      <c r="C304" t="s">
        <v>412</v>
      </c>
    </row>
    <row r="305" spans="1:3">
      <c r="A305" t="s">
        <v>731</v>
      </c>
      <c r="B305" t="s">
        <v>732</v>
      </c>
      <c r="C305" t="s">
        <v>412</v>
      </c>
    </row>
    <row r="306" spans="1:3">
      <c r="A306" t="s">
        <v>253</v>
      </c>
      <c r="B306" t="s">
        <v>652</v>
      </c>
      <c r="C306">
        <v>39.04</v>
      </c>
    </row>
    <row r="307" spans="1:3">
      <c r="A307" t="s">
        <v>254</v>
      </c>
      <c r="B307" t="s">
        <v>733</v>
      </c>
      <c r="C307">
        <v>33.270000000000003</v>
      </c>
    </row>
    <row r="308" spans="1:3">
      <c r="A308" t="s">
        <v>255</v>
      </c>
      <c r="B308" t="s">
        <v>734</v>
      </c>
      <c r="C308">
        <v>23.95</v>
      </c>
    </row>
    <row r="309" spans="1:3">
      <c r="A309" t="s">
        <v>256</v>
      </c>
      <c r="B309" t="s">
        <v>735</v>
      </c>
      <c r="C309">
        <v>42.72</v>
      </c>
    </row>
    <row r="310" spans="1:3">
      <c r="A310" t="s">
        <v>257</v>
      </c>
      <c r="B310" t="s">
        <v>736</v>
      </c>
      <c r="C310">
        <v>25.99</v>
      </c>
    </row>
    <row r="311" spans="1:3">
      <c r="A311" t="s">
        <v>258</v>
      </c>
      <c r="B311" t="s">
        <v>259</v>
      </c>
      <c r="C311">
        <v>56.63</v>
      </c>
    </row>
    <row r="312" spans="1:3">
      <c r="C312" t="s">
        <v>412</v>
      </c>
    </row>
    <row r="313" spans="1:3">
      <c r="A313" t="s">
        <v>737</v>
      </c>
      <c r="B313" t="s">
        <v>738</v>
      </c>
      <c r="C313" t="s">
        <v>412</v>
      </c>
    </row>
    <row r="314" spans="1:3">
      <c r="A314" t="s">
        <v>260</v>
      </c>
      <c r="B314" t="s">
        <v>739</v>
      </c>
      <c r="C314">
        <v>38.47</v>
      </c>
    </row>
    <row r="315" spans="1:3">
      <c r="A315" t="s">
        <v>261</v>
      </c>
      <c r="B315" t="s">
        <v>740</v>
      </c>
      <c r="C315">
        <v>45.81</v>
      </c>
    </row>
    <row r="316" spans="1:3">
      <c r="B316" t="s">
        <v>741</v>
      </c>
      <c r="C316" t="s">
        <v>412</v>
      </c>
    </row>
    <row r="317" spans="1:3">
      <c r="A317" t="s">
        <v>262</v>
      </c>
      <c r="B317" t="s">
        <v>263</v>
      </c>
      <c r="C317">
        <v>38.31</v>
      </c>
    </row>
    <row r="318" spans="1:3">
      <c r="C318" t="s">
        <v>412</v>
      </c>
    </row>
    <row r="319" spans="1:3">
      <c r="A319" t="s">
        <v>742</v>
      </c>
      <c r="C319" t="s">
        <v>412</v>
      </c>
    </row>
    <row r="320" spans="1:3">
      <c r="C320" t="s">
        <v>412</v>
      </c>
    </row>
    <row r="321" spans="1:3">
      <c r="A321" t="s">
        <v>743</v>
      </c>
      <c r="B321" t="s">
        <v>744</v>
      </c>
      <c r="C321" t="s">
        <v>412</v>
      </c>
    </row>
    <row r="322" spans="1:3">
      <c r="A322" t="s">
        <v>745</v>
      </c>
      <c r="B322" t="s">
        <v>697</v>
      </c>
      <c r="C322">
        <v>9.7200000000000006</v>
      </c>
    </row>
    <row r="323" spans="1:3">
      <c r="A323" t="s">
        <v>746</v>
      </c>
      <c r="B323" t="s">
        <v>747</v>
      </c>
      <c r="C323">
        <v>11.77</v>
      </c>
    </row>
    <row r="324" spans="1:3">
      <c r="A324" t="s">
        <v>748</v>
      </c>
      <c r="B324" t="s">
        <v>749</v>
      </c>
      <c r="C324">
        <v>16.59</v>
      </c>
    </row>
    <row r="325" spans="1:3">
      <c r="A325" t="s">
        <v>750</v>
      </c>
      <c r="B325" t="s">
        <v>438</v>
      </c>
      <c r="C325">
        <v>8.16</v>
      </c>
    </row>
    <row r="326" spans="1:3">
      <c r="A326" t="s">
        <v>751</v>
      </c>
      <c r="B326" t="s">
        <v>440</v>
      </c>
      <c r="C326">
        <v>9.14</v>
      </c>
    </row>
    <row r="327" spans="1:3">
      <c r="A327" t="s">
        <v>752</v>
      </c>
      <c r="B327" t="s">
        <v>700</v>
      </c>
      <c r="C327">
        <v>27.58</v>
      </c>
    </row>
    <row r="328" spans="1:3">
      <c r="A328" t="s">
        <v>753</v>
      </c>
      <c r="B328" t="s">
        <v>701</v>
      </c>
      <c r="C328">
        <v>44.86</v>
      </c>
    </row>
    <row r="329" spans="1:3">
      <c r="A329" t="s">
        <v>754</v>
      </c>
      <c r="B329" t="s">
        <v>702</v>
      </c>
      <c r="C329">
        <v>19.23</v>
      </c>
    </row>
    <row r="330" spans="1:3">
      <c r="A330" t="s">
        <v>755</v>
      </c>
      <c r="B330" t="s">
        <v>703</v>
      </c>
      <c r="C330">
        <v>22.57</v>
      </c>
    </row>
    <row r="331" spans="1:3">
      <c r="A331" t="s">
        <v>756</v>
      </c>
      <c r="B331" t="s">
        <v>445</v>
      </c>
      <c r="C331">
        <v>31.65</v>
      </c>
    </row>
    <row r="332" spans="1:3">
      <c r="A332" t="s">
        <v>757</v>
      </c>
      <c r="B332" t="s">
        <v>704</v>
      </c>
      <c r="C332">
        <v>41.23</v>
      </c>
    </row>
    <row r="333" spans="1:3">
      <c r="A333" t="s">
        <v>758</v>
      </c>
      <c r="B333" t="s">
        <v>705</v>
      </c>
      <c r="C333">
        <v>26.64</v>
      </c>
    </row>
    <row r="334" spans="1:3">
      <c r="C334" t="s">
        <v>412</v>
      </c>
    </row>
    <row r="335" spans="1:3">
      <c r="A335" t="s">
        <v>759</v>
      </c>
      <c r="B335" t="s">
        <v>760</v>
      </c>
      <c r="C335" t="s">
        <v>412</v>
      </c>
    </row>
    <row r="336" spans="1:3">
      <c r="A336" t="s">
        <v>761</v>
      </c>
      <c r="B336" t="s">
        <v>762</v>
      </c>
      <c r="C336">
        <v>18.95</v>
      </c>
    </row>
    <row r="337" spans="1:3">
      <c r="A337" t="s">
        <v>763</v>
      </c>
      <c r="B337" t="s">
        <v>764</v>
      </c>
      <c r="C337">
        <v>17.61</v>
      </c>
    </row>
    <row r="338" spans="1:3">
      <c r="A338" t="s">
        <v>765</v>
      </c>
      <c r="B338" t="s">
        <v>766</v>
      </c>
      <c r="C338">
        <v>27.9</v>
      </c>
    </row>
    <row r="339" spans="1:3">
      <c r="A339" t="s">
        <v>767</v>
      </c>
      <c r="B339" t="s">
        <v>768</v>
      </c>
      <c r="C339">
        <v>6.45</v>
      </c>
    </row>
    <row r="340" spans="1:3">
      <c r="A340" t="s">
        <v>769</v>
      </c>
      <c r="B340" t="s">
        <v>770</v>
      </c>
      <c r="C340">
        <v>20.09</v>
      </c>
    </row>
    <row r="341" spans="1:3">
      <c r="A341" t="s">
        <v>771</v>
      </c>
      <c r="B341" t="s">
        <v>772</v>
      </c>
      <c r="C341">
        <v>8.4499999999999993</v>
      </c>
    </row>
    <row r="342" spans="1:3">
      <c r="A342" t="s">
        <v>773</v>
      </c>
      <c r="B342" t="s">
        <v>774</v>
      </c>
      <c r="C342">
        <v>59.72</v>
      </c>
    </row>
    <row r="343" spans="1:3">
      <c r="C343" t="s">
        <v>412</v>
      </c>
    </row>
    <row r="344" spans="1:3">
      <c r="A344" t="s">
        <v>775</v>
      </c>
      <c r="B344" t="s">
        <v>776</v>
      </c>
      <c r="C344" t="s">
        <v>412</v>
      </c>
    </row>
    <row r="345" spans="1:3">
      <c r="B345" t="s">
        <v>777</v>
      </c>
      <c r="C345" t="s">
        <v>412</v>
      </c>
    </row>
    <row r="346" spans="1:3">
      <c r="A346" t="s">
        <v>778</v>
      </c>
      <c r="B346" t="s">
        <v>779</v>
      </c>
      <c r="C346">
        <v>262.13</v>
      </c>
    </row>
    <row r="347" spans="1:3">
      <c r="A347" t="s">
        <v>780</v>
      </c>
      <c r="B347" t="s">
        <v>781</v>
      </c>
      <c r="C347">
        <v>240.73</v>
      </c>
    </row>
    <row r="348" spans="1:3">
      <c r="A348" t="s">
        <v>782</v>
      </c>
      <c r="B348" t="s">
        <v>783</v>
      </c>
      <c r="C348">
        <v>267.10000000000002</v>
      </c>
    </row>
    <row r="349" spans="1:3">
      <c r="A349" t="s">
        <v>784</v>
      </c>
      <c r="B349" t="s">
        <v>785</v>
      </c>
      <c r="C349">
        <v>222.15</v>
      </c>
    </row>
    <row r="350" spans="1:3">
      <c r="A350" t="s">
        <v>786</v>
      </c>
      <c r="B350" t="s">
        <v>787</v>
      </c>
      <c r="C350">
        <v>316.81</v>
      </c>
    </row>
    <row r="351" spans="1:3">
      <c r="A351" t="s">
        <v>788</v>
      </c>
      <c r="B351" t="s">
        <v>789</v>
      </c>
      <c r="C351">
        <v>259.49</v>
      </c>
    </row>
    <row r="352" spans="1:3">
      <c r="A352" t="s">
        <v>790</v>
      </c>
      <c r="B352" t="s">
        <v>791</v>
      </c>
      <c r="C352">
        <v>64.62</v>
      </c>
    </row>
    <row r="353" spans="1:3">
      <c r="A353" t="s">
        <v>792</v>
      </c>
      <c r="B353" t="s">
        <v>793</v>
      </c>
      <c r="C353">
        <v>76.64</v>
      </c>
    </row>
    <row r="354" spans="1:3">
      <c r="A354" t="s">
        <v>794</v>
      </c>
      <c r="B354" t="s">
        <v>795</v>
      </c>
      <c r="C354">
        <v>60.22</v>
      </c>
    </row>
    <row r="355" spans="1:3">
      <c r="A355" t="s">
        <v>796</v>
      </c>
      <c r="B355" t="s">
        <v>797</v>
      </c>
      <c r="C355">
        <v>132.38</v>
      </c>
    </row>
    <row r="356" spans="1:3">
      <c r="A356" t="s">
        <v>798</v>
      </c>
      <c r="B356" t="s">
        <v>799</v>
      </c>
      <c r="C356">
        <v>138.88</v>
      </c>
    </row>
    <row r="357" spans="1:3">
      <c r="A357" t="s">
        <v>800</v>
      </c>
      <c r="B357" t="s">
        <v>801</v>
      </c>
      <c r="C357">
        <v>183.2</v>
      </c>
    </row>
    <row r="358" spans="1:3">
      <c r="C358" t="s">
        <v>412</v>
      </c>
    </row>
    <row r="359" spans="1:3">
      <c r="A359" t="s">
        <v>802</v>
      </c>
      <c r="B359" t="s">
        <v>803</v>
      </c>
      <c r="C359" t="s">
        <v>412</v>
      </c>
    </row>
    <row r="360" spans="1:3">
      <c r="B360" t="s">
        <v>777</v>
      </c>
      <c r="C360" t="s">
        <v>412</v>
      </c>
    </row>
    <row r="361" spans="1:3">
      <c r="A361" t="s">
        <v>804</v>
      </c>
      <c r="B361" t="s">
        <v>805</v>
      </c>
      <c r="C361">
        <v>251.45</v>
      </c>
    </row>
    <row r="362" spans="1:3">
      <c r="A362" t="s">
        <v>806</v>
      </c>
      <c r="B362" t="s">
        <v>807</v>
      </c>
      <c r="C362">
        <v>301.27</v>
      </c>
    </row>
    <row r="363" spans="1:3">
      <c r="A363" t="s">
        <v>808</v>
      </c>
      <c r="B363" t="s">
        <v>809</v>
      </c>
      <c r="C363">
        <v>215.36</v>
      </c>
    </row>
    <row r="364" spans="1:3">
      <c r="C364" t="s">
        <v>412</v>
      </c>
    </row>
    <row r="365" spans="1:3">
      <c r="A365" t="s">
        <v>810</v>
      </c>
      <c r="B365" t="s">
        <v>811</v>
      </c>
      <c r="C365" t="s">
        <v>412</v>
      </c>
    </row>
    <row r="366" spans="1:3">
      <c r="B366" t="s">
        <v>777</v>
      </c>
      <c r="C366" t="s">
        <v>412</v>
      </c>
    </row>
    <row r="367" spans="1:3">
      <c r="A367" t="s">
        <v>812</v>
      </c>
      <c r="B367" t="s">
        <v>813</v>
      </c>
      <c r="C367">
        <v>173.75</v>
      </c>
    </row>
    <row r="368" spans="1:3">
      <c r="A368" t="s">
        <v>814</v>
      </c>
      <c r="B368" t="s">
        <v>815</v>
      </c>
      <c r="C368">
        <v>163.95</v>
      </c>
    </row>
    <row r="369" spans="1:3">
      <c r="A369" t="s">
        <v>816</v>
      </c>
      <c r="B369" t="s">
        <v>801</v>
      </c>
      <c r="C369">
        <v>191.86</v>
      </c>
    </row>
    <row r="370" spans="1:3">
      <c r="A370" t="s">
        <v>817</v>
      </c>
      <c r="B370" t="s">
        <v>818</v>
      </c>
      <c r="C370">
        <v>180.1</v>
      </c>
    </row>
    <row r="371" spans="1:3">
      <c r="A371" t="s">
        <v>819</v>
      </c>
      <c r="B371" t="s">
        <v>820</v>
      </c>
      <c r="C371">
        <v>40.19</v>
      </c>
    </row>
    <row r="372" spans="1:3">
      <c r="C372" t="s">
        <v>412</v>
      </c>
    </row>
    <row r="373" spans="1:3">
      <c r="A373" t="s">
        <v>821</v>
      </c>
      <c r="B373" t="s">
        <v>822</v>
      </c>
      <c r="C373" t="s">
        <v>412</v>
      </c>
    </row>
    <row r="374" spans="1:3">
      <c r="B374" t="s">
        <v>777</v>
      </c>
      <c r="C374" t="s">
        <v>412</v>
      </c>
    </row>
    <row r="375" spans="1:3">
      <c r="A375" t="s">
        <v>823</v>
      </c>
      <c r="B375" t="s">
        <v>824</v>
      </c>
      <c r="C375">
        <v>42.32</v>
      </c>
    </row>
    <row r="376" spans="1:3">
      <c r="A376" t="s">
        <v>825</v>
      </c>
      <c r="B376" t="s">
        <v>826</v>
      </c>
      <c r="C376">
        <v>82.6</v>
      </c>
    </row>
    <row r="377" spans="1:3">
      <c r="A377" t="s">
        <v>827</v>
      </c>
      <c r="B377" t="s">
        <v>828</v>
      </c>
      <c r="C377">
        <v>149.97</v>
      </c>
    </row>
    <row r="378" spans="1:3">
      <c r="A378" t="s">
        <v>829</v>
      </c>
      <c r="B378" t="s">
        <v>830</v>
      </c>
      <c r="C378">
        <v>105.86</v>
      </c>
    </row>
    <row r="379" spans="1:3">
      <c r="A379" t="s">
        <v>831</v>
      </c>
      <c r="B379" t="s">
        <v>832</v>
      </c>
      <c r="C379">
        <v>174.25</v>
      </c>
    </row>
    <row r="380" spans="1:3">
      <c r="C380" t="s">
        <v>412</v>
      </c>
    </row>
    <row r="381" spans="1:3">
      <c r="A381" t="s">
        <v>833</v>
      </c>
      <c r="B381" t="s">
        <v>834</v>
      </c>
      <c r="C381" t="s">
        <v>412</v>
      </c>
    </row>
    <row r="382" spans="1:3">
      <c r="A382" t="s">
        <v>835</v>
      </c>
      <c r="B382" t="s">
        <v>836</v>
      </c>
      <c r="C382">
        <v>131.16999999999999</v>
      </c>
    </row>
    <row r="383" spans="1:3">
      <c r="A383" t="s">
        <v>837</v>
      </c>
      <c r="B383" t="s">
        <v>838</v>
      </c>
      <c r="C383">
        <v>134.31</v>
      </c>
    </row>
    <row r="384" spans="1:3">
      <c r="A384" t="s">
        <v>839</v>
      </c>
      <c r="B384" t="s">
        <v>840</v>
      </c>
      <c r="C384">
        <v>99.3</v>
      </c>
    </row>
    <row r="385" spans="1:3">
      <c r="A385" t="s">
        <v>841</v>
      </c>
      <c r="B385" t="s">
        <v>842</v>
      </c>
      <c r="C385">
        <v>100.31</v>
      </c>
    </row>
    <row r="386" spans="1:3">
      <c r="A386" t="s">
        <v>843</v>
      </c>
      <c r="B386" t="s">
        <v>844</v>
      </c>
      <c r="C386">
        <v>77.64</v>
      </c>
    </row>
    <row r="387" spans="1:3">
      <c r="A387" t="s">
        <v>845</v>
      </c>
      <c r="B387" t="s">
        <v>846</v>
      </c>
      <c r="C387">
        <v>51.28</v>
      </c>
    </row>
    <row r="388" spans="1:3">
      <c r="A388" t="s">
        <v>847</v>
      </c>
      <c r="B388" t="s">
        <v>848</v>
      </c>
      <c r="C388">
        <v>53.68</v>
      </c>
    </row>
    <row r="389" spans="1:3">
      <c r="A389" t="s">
        <v>849</v>
      </c>
      <c r="B389" t="s">
        <v>850</v>
      </c>
      <c r="C389">
        <v>106.09</v>
      </c>
    </row>
    <row r="390" spans="1:3">
      <c r="A390" t="s">
        <v>851</v>
      </c>
      <c r="B390" t="s">
        <v>852</v>
      </c>
      <c r="C390">
        <v>97.49</v>
      </c>
    </row>
    <row r="391" spans="1:3">
      <c r="C391" t="s">
        <v>412</v>
      </c>
    </row>
    <row r="392" spans="1:3">
      <c r="A392" t="s">
        <v>853</v>
      </c>
      <c r="B392" t="s">
        <v>854</v>
      </c>
      <c r="C392" t="s">
        <v>412</v>
      </c>
    </row>
    <row r="393" spans="1:3">
      <c r="A393" t="s">
        <v>855</v>
      </c>
      <c r="B393" t="s">
        <v>856</v>
      </c>
      <c r="C393">
        <v>49.31</v>
      </c>
    </row>
    <row r="394" spans="1:3">
      <c r="A394" t="s">
        <v>857</v>
      </c>
      <c r="B394" t="s">
        <v>858</v>
      </c>
      <c r="C394">
        <v>40.33</v>
      </c>
    </row>
    <row r="395" spans="1:3">
      <c r="A395" t="s">
        <v>859</v>
      </c>
      <c r="B395" t="s">
        <v>860</v>
      </c>
      <c r="C395">
        <v>32.270000000000003</v>
      </c>
    </row>
    <row r="396" spans="1:3">
      <c r="A396" t="s">
        <v>861</v>
      </c>
      <c r="B396" t="s">
        <v>862</v>
      </c>
      <c r="C396">
        <v>35.020000000000003</v>
      </c>
    </row>
    <row r="397" spans="1:3">
      <c r="A397" t="s">
        <v>863</v>
      </c>
      <c r="B397" t="s">
        <v>864</v>
      </c>
      <c r="C397">
        <v>44.9</v>
      </c>
    </row>
    <row r="398" spans="1:3">
      <c r="A398" t="s">
        <v>865</v>
      </c>
      <c r="B398" t="s">
        <v>866</v>
      </c>
      <c r="C398">
        <v>30.06</v>
      </c>
    </row>
    <row r="399" spans="1:3">
      <c r="A399" t="s">
        <v>867</v>
      </c>
      <c r="B399" t="s">
        <v>868</v>
      </c>
      <c r="C399">
        <v>23.49</v>
      </c>
    </row>
    <row r="400" spans="1:3">
      <c r="A400" t="s">
        <v>869</v>
      </c>
      <c r="B400" t="s">
        <v>870</v>
      </c>
      <c r="C400">
        <v>8.59</v>
      </c>
    </row>
    <row r="401" spans="1:3">
      <c r="A401" t="s">
        <v>871</v>
      </c>
      <c r="B401" t="s">
        <v>872</v>
      </c>
      <c r="C401">
        <v>52.68</v>
      </c>
    </row>
    <row r="402" spans="1:3">
      <c r="A402" t="s">
        <v>873</v>
      </c>
      <c r="B402" t="s">
        <v>874</v>
      </c>
      <c r="C402">
        <v>24.44</v>
      </c>
    </row>
    <row r="403" spans="1:3">
      <c r="A403" t="s">
        <v>875</v>
      </c>
      <c r="B403" t="s">
        <v>876</v>
      </c>
      <c r="C403">
        <v>31.01</v>
      </c>
    </row>
    <row r="404" spans="1:3">
      <c r="A404" t="s">
        <v>877</v>
      </c>
      <c r="B404" t="s">
        <v>878</v>
      </c>
      <c r="C404">
        <v>42.08</v>
      </c>
    </row>
    <row r="405" spans="1:3">
      <c r="A405" t="s">
        <v>879</v>
      </c>
      <c r="B405" t="s">
        <v>880</v>
      </c>
      <c r="C405">
        <v>42.46</v>
      </c>
    </row>
    <row r="406" spans="1:3">
      <c r="A406" t="s">
        <v>881</v>
      </c>
      <c r="B406" t="s">
        <v>882</v>
      </c>
      <c r="C406">
        <v>48.26</v>
      </c>
    </row>
    <row r="407" spans="1:3">
      <c r="A407" t="s">
        <v>883</v>
      </c>
      <c r="B407" t="s">
        <v>884</v>
      </c>
      <c r="C407">
        <v>43.51</v>
      </c>
    </row>
    <row r="408" spans="1:3">
      <c r="A408" t="s">
        <v>885</v>
      </c>
      <c r="B408" t="s">
        <v>886</v>
      </c>
      <c r="C408">
        <v>44.89</v>
      </c>
    </row>
    <row r="409" spans="1:3">
      <c r="A409" t="s">
        <v>887</v>
      </c>
      <c r="B409" t="s">
        <v>888</v>
      </c>
      <c r="C409">
        <v>100.87</v>
      </c>
    </row>
    <row r="410" spans="1:3">
      <c r="C410" t="s">
        <v>412</v>
      </c>
    </row>
    <row r="411" spans="1:3">
      <c r="A411" t="s">
        <v>889</v>
      </c>
      <c r="B411" t="s">
        <v>890</v>
      </c>
      <c r="C411" t="s">
        <v>412</v>
      </c>
    </row>
    <row r="412" spans="1:3">
      <c r="A412" t="s">
        <v>891</v>
      </c>
      <c r="B412" t="s">
        <v>892</v>
      </c>
      <c r="C412">
        <v>23.68</v>
      </c>
    </row>
    <row r="413" spans="1:3">
      <c r="A413" t="s">
        <v>893</v>
      </c>
      <c r="B413" t="s">
        <v>894</v>
      </c>
      <c r="C413">
        <v>56.47</v>
      </c>
    </row>
    <row r="414" spans="1:3">
      <c r="A414" t="s">
        <v>895</v>
      </c>
      <c r="B414" t="s">
        <v>896</v>
      </c>
      <c r="C414">
        <v>29.77</v>
      </c>
    </row>
    <row r="415" spans="1:3">
      <c r="A415" t="s">
        <v>897</v>
      </c>
      <c r="B415" t="s">
        <v>898</v>
      </c>
      <c r="C415">
        <v>36.03</v>
      </c>
    </row>
    <row r="416" spans="1:3">
      <c r="C416" t="s">
        <v>412</v>
      </c>
    </row>
    <row r="417" spans="1:3">
      <c r="A417" t="s">
        <v>899</v>
      </c>
      <c r="C417" t="s">
        <v>412</v>
      </c>
    </row>
    <row r="418" spans="1:3">
      <c r="A418" t="s">
        <v>900</v>
      </c>
      <c r="B418" t="s">
        <v>901</v>
      </c>
      <c r="C418" t="s">
        <v>412</v>
      </c>
    </row>
    <row r="419" spans="1:3">
      <c r="A419" t="s">
        <v>264</v>
      </c>
      <c r="B419" t="s">
        <v>556</v>
      </c>
      <c r="C419">
        <v>11</v>
      </c>
    </row>
    <row r="420" spans="1:3">
      <c r="A420" t="s">
        <v>265</v>
      </c>
      <c r="B420" t="s">
        <v>902</v>
      </c>
      <c r="C420">
        <v>15.94</v>
      </c>
    </row>
    <row r="421" spans="1:3">
      <c r="A421" t="s">
        <v>903</v>
      </c>
      <c r="B421" t="s">
        <v>904</v>
      </c>
      <c r="C421">
        <v>57.27</v>
      </c>
    </row>
    <row r="422" spans="1:3">
      <c r="A422" t="s">
        <v>267</v>
      </c>
      <c r="B422" t="s">
        <v>905</v>
      </c>
      <c r="C422">
        <v>17.920000000000002</v>
      </c>
    </row>
    <row r="423" spans="1:3">
      <c r="A423" t="s">
        <v>269</v>
      </c>
      <c r="B423" t="s">
        <v>906</v>
      </c>
      <c r="C423">
        <v>35.89</v>
      </c>
    </row>
    <row r="424" spans="1:3">
      <c r="A424" t="s">
        <v>907</v>
      </c>
      <c r="B424" t="s">
        <v>774</v>
      </c>
      <c r="C424">
        <v>58.39</v>
      </c>
    </row>
    <row r="425" spans="1:3">
      <c r="C425" t="s">
        <v>412</v>
      </c>
    </row>
    <row r="426" spans="1:3">
      <c r="A426" t="s">
        <v>908</v>
      </c>
      <c r="B426" t="s">
        <v>909</v>
      </c>
      <c r="C426" t="s">
        <v>412</v>
      </c>
    </row>
    <row r="427" spans="1:3">
      <c r="A427" t="s">
        <v>271</v>
      </c>
      <c r="B427" t="s">
        <v>910</v>
      </c>
      <c r="C427">
        <v>61.68</v>
      </c>
    </row>
    <row r="428" spans="1:3">
      <c r="A428" t="s">
        <v>273</v>
      </c>
      <c r="B428" t="s">
        <v>911</v>
      </c>
      <c r="C428">
        <v>6.76</v>
      </c>
    </row>
    <row r="429" spans="1:3">
      <c r="A429" t="s">
        <v>275</v>
      </c>
      <c r="B429" t="s">
        <v>912</v>
      </c>
      <c r="C429">
        <v>94.52</v>
      </c>
    </row>
    <row r="430" spans="1:3">
      <c r="A430" t="s">
        <v>276</v>
      </c>
      <c r="B430" t="s">
        <v>913</v>
      </c>
      <c r="C430">
        <v>8.65</v>
      </c>
    </row>
    <row r="431" spans="1:3">
      <c r="A431" t="s">
        <v>914</v>
      </c>
      <c r="B431" t="s">
        <v>915</v>
      </c>
      <c r="C431">
        <v>48.26</v>
      </c>
    </row>
    <row r="432" spans="1:3">
      <c r="A432" t="s">
        <v>279</v>
      </c>
      <c r="B432" t="s">
        <v>916</v>
      </c>
      <c r="C432">
        <v>24.39</v>
      </c>
    </row>
    <row r="433" spans="1:3">
      <c r="A433" t="s">
        <v>281</v>
      </c>
      <c r="B433" t="s">
        <v>917</v>
      </c>
      <c r="C433">
        <v>22.04</v>
      </c>
    </row>
    <row r="434" spans="1:3">
      <c r="A434" t="s">
        <v>283</v>
      </c>
      <c r="B434" t="s">
        <v>284</v>
      </c>
      <c r="C434">
        <v>30.64</v>
      </c>
    </row>
    <row r="435" spans="1:3">
      <c r="A435" t="s">
        <v>285</v>
      </c>
      <c r="B435" t="s">
        <v>918</v>
      </c>
      <c r="C435">
        <v>207.29</v>
      </c>
    </row>
    <row r="436" spans="1:3">
      <c r="C436" t="s">
        <v>412</v>
      </c>
    </row>
    <row r="437" spans="1:3">
      <c r="A437" t="s">
        <v>919</v>
      </c>
      <c r="B437" t="s">
        <v>909</v>
      </c>
      <c r="C437" t="s">
        <v>412</v>
      </c>
    </row>
    <row r="438" spans="1:3">
      <c r="A438" t="s">
        <v>287</v>
      </c>
      <c r="B438" t="s">
        <v>920</v>
      </c>
      <c r="C438">
        <v>96.08</v>
      </c>
    </row>
    <row r="439" spans="1:3">
      <c r="A439" t="s">
        <v>289</v>
      </c>
      <c r="B439" t="s">
        <v>921</v>
      </c>
      <c r="C439">
        <v>87.57</v>
      </c>
    </row>
    <row r="440" spans="1:3">
      <c r="A440" t="s">
        <v>291</v>
      </c>
      <c r="B440" t="s">
        <v>922</v>
      </c>
      <c r="C440">
        <v>129.77000000000001</v>
      </c>
    </row>
    <row r="441" spans="1:3">
      <c r="C441" t="s">
        <v>412</v>
      </c>
    </row>
    <row r="442" spans="1:3">
      <c r="C442" t="s">
        <v>412</v>
      </c>
    </row>
    <row r="443" spans="1:3">
      <c r="A443" t="s">
        <v>923</v>
      </c>
      <c r="B443" t="s">
        <v>924</v>
      </c>
      <c r="C443" t="s">
        <v>412</v>
      </c>
    </row>
    <row r="444" spans="1:3">
      <c r="A444" t="s">
        <v>925</v>
      </c>
      <c r="B444" t="s">
        <v>926</v>
      </c>
      <c r="C444">
        <v>152.02000000000001</v>
      </c>
    </row>
    <row r="445" spans="1:3">
      <c r="A445" t="s">
        <v>292</v>
      </c>
      <c r="B445" t="s">
        <v>927</v>
      </c>
      <c r="C445">
        <v>51.19</v>
      </c>
    </row>
    <row r="446" spans="1:3">
      <c r="A446" t="s">
        <v>928</v>
      </c>
      <c r="B446" t="s">
        <v>929</v>
      </c>
      <c r="C446">
        <v>252.96</v>
      </c>
    </row>
    <row r="447" spans="1:3">
      <c r="A447" t="s">
        <v>930</v>
      </c>
      <c r="B447" t="s">
        <v>931</v>
      </c>
      <c r="C447">
        <v>279.18</v>
      </c>
    </row>
    <row r="448" spans="1:3">
      <c r="A448" t="s">
        <v>932</v>
      </c>
      <c r="B448" t="s">
        <v>933</v>
      </c>
      <c r="C448">
        <v>208.13</v>
      </c>
    </row>
    <row r="449" spans="1:3">
      <c r="A449" t="s">
        <v>934</v>
      </c>
      <c r="B449" t="s">
        <v>935</v>
      </c>
      <c r="C449">
        <v>33.54</v>
      </c>
    </row>
    <row r="450" spans="1:3">
      <c r="A450" t="s">
        <v>936</v>
      </c>
      <c r="B450" t="s">
        <v>937</v>
      </c>
      <c r="C450">
        <v>346.43</v>
      </c>
    </row>
    <row r="451" spans="1:3">
      <c r="A451" t="s">
        <v>938</v>
      </c>
      <c r="B451" t="s">
        <v>939</v>
      </c>
      <c r="C451">
        <v>349.53</v>
      </c>
    </row>
    <row r="452" spans="1:3">
      <c r="A452" t="s">
        <v>940</v>
      </c>
      <c r="B452" t="s">
        <v>941</v>
      </c>
      <c r="C452">
        <v>400.63</v>
      </c>
    </row>
    <row r="453" spans="1:3">
      <c r="A453" t="s">
        <v>942</v>
      </c>
      <c r="B453" t="s">
        <v>943</v>
      </c>
      <c r="C453">
        <v>256.83999999999997</v>
      </c>
    </row>
    <row r="454" spans="1:3">
      <c r="A454" t="s">
        <v>944</v>
      </c>
      <c r="B454" t="s">
        <v>945</v>
      </c>
      <c r="C454">
        <v>279.74</v>
      </c>
    </row>
    <row r="455" spans="1:3">
      <c r="A455" t="s">
        <v>946</v>
      </c>
      <c r="B455" t="s">
        <v>947</v>
      </c>
      <c r="C455">
        <v>268.94</v>
      </c>
    </row>
    <row r="456" spans="1:3">
      <c r="A456" t="s">
        <v>293</v>
      </c>
      <c r="B456" t="s">
        <v>948</v>
      </c>
      <c r="C456">
        <v>77.78</v>
      </c>
    </row>
    <row r="457" spans="1:3">
      <c r="A457" t="s">
        <v>294</v>
      </c>
      <c r="B457" t="s">
        <v>949</v>
      </c>
      <c r="C457">
        <v>83.03</v>
      </c>
    </row>
    <row r="458" spans="1:3">
      <c r="A458" t="s">
        <v>295</v>
      </c>
      <c r="B458" t="s">
        <v>950</v>
      </c>
      <c r="C458">
        <v>88.15</v>
      </c>
    </row>
    <row r="459" spans="1:3">
      <c r="A459" t="s">
        <v>951</v>
      </c>
      <c r="B459" t="s">
        <v>952</v>
      </c>
      <c r="C459">
        <v>66</v>
      </c>
    </row>
    <row r="460" spans="1:3">
      <c r="A460" t="s">
        <v>953</v>
      </c>
      <c r="B460" t="s">
        <v>954</v>
      </c>
      <c r="C460">
        <v>58.87</v>
      </c>
    </row>
    <row r="461" spans="1:3">
      <c r="A461" t="s">
        <v>955</v>
      </c>
      <c r="B461" t="s">
        <v>956</v>
      </c>
      <c r="C461">
        <v>62.47</v>
      </c>
    </row>
    <row r="462" spans="1:3">
      <c r="A462" t="s">
        <v>957</v>
      </c>
      <c r="B462" t="s">
        <v>958</v>
      </c>
      <c r="C462">
        <v>248.03</v>
      </c>
    </row>
    <row r="463" spans="1:3">
      <c r="A463" t="s">
        <v>959</v>
      </c>
      <c r="B463" t="s">
        <v>960</v>
      </c>
      <c r="C463">
        <v>216.53</v>
      </c>
    </row>
    <row r="464" spans="1:3">
      <c r="A464" t="s">
        <v>961</v>
      </c>
      <c r="B464" t="s">
        <v>962</v>
      </c>
      <c r="C464">
        <v>248.03</v>
      </c>
    </row>
    <row r="465" spans="1:3">
      <c r="A465" t="s">
        <v>963</v>
      </c>
      <c r="B465" t="s">
        <v>964</v>
      </c>
      <c r="C465">
        <v>216.53</v>
      </c>
    </row>
    <row r="466" spans="1:3">
      <c r="B466" t="s">
        <v>965</v>
      </c>
      <c r="C466" t="s">
        <v>412</v>
      </c>
    </row>
    <row r="467" spans="1:3">
      <c r="A467" t="s">
        <v>966</v>
      </c>
      <c r="B467" t="s">
        <v>967</v>
      </c>
      <c r="C467">
        <v>25.75</v>
      </c>
    </row>
    <row r="468" spans="1:3">
      <c r="A468" t="s">
        <v>968</v>
      </c>
      <c r="B468" t="s">
        <v>969</v>
      </c>
      <c r="C468">
        <v>41.03</v>
      </c>
    </row>
    <row r="469" spans="1:3">
      <c r="A469" t="s">
        <v>970</v>
      </c>
      <c r="B469" t="s">
        <v>971</v>
      </c>
      <c r="C469">
        <v>12.26</v>
      </c>
    </row>
    <row r="470" spans="1:3">
      <c r="A470" t="s">
        <v>972</v>
      </c>
      <c r="B470" t="s">
        <v>973</v>
      </c>
      <c r="C470">
        <v>21.41</v>
      </c>
    </row>
    <row r="471" spans="1:3">
      <c r="B471" t="s">
        <v>777</v>
      </c>
      <c r="C471" t="s">
        <v>412</v>
      </c>
    </row>
    <row r="472" spans="1:3">
      <c r="C472" t="s">
        <v>412</v>
      </c>
    </row>
    <row r="473" spans="1:3">
      <c r="A473" t="s">
        <v>974</v>
      </c>
      <c r="B473" t="s">
        <v>975</v>
      </c>
      <c r="C473" t="s">
        <v>412</v>
      </c>
    </row>
    <row r="474" spans="1:3">
      <c r="A474" t="s">
        <v>297</v>
      </c>
      <c r="B474" t="s">
        <v>733</v>
      </c>
      <c r="C474">
        <v>35.4</v>
      </c>
    </row>
    <row r="475" spans="1:3">
      <c r="A475" t="s">
        <v>298</v>
      </c>
      <c r="B475" t="s">
        <v>976</v>
      </c>
      <c r="C475">
        <v>22.3</v>
      </c>
    </row>
    <row r="476" spans="1:3">
      <c r="A476" t="s">
        <v>299</v>
      </c>
      <c r="B476" t="s">
        <v>259</v>
      </c>
      <c r="C476">
        <v>50.29</v>
      </c>
    </row>
    <row r="477" spans="1:3">
      <c r="A477" t="s">
        <v>300</v>
      </c>
      <c r="B477" t="s">
        <v>977</v>
      </c>
      <c r="C477">
        <v>37.79</v>
      </c>
    </row>
    <row r="478" spans="1:3">
      <c r="A478" t="s">
        <v>302</v>
      </c>
      <c r="B478" t="s">
        <v>978</v>
      </c>
      <c r="C478">
        <v>39.270000000000003</v>
      </c>
    </row>
    <row r="479" spans="1:3">
      <c r="C479" t="s">
        <v>412</v>
      </c>
    </row>
    <row r="480" spans="1:3">
      <c r="A480" t="s">
        <v>979</v>
      </c>
      <c r="C480" t="s">
        <v>412</v>
      </c>
    </row>
    <row r="481" spans="1:3">
      <c r="B481" t="s">
        <v>980</v>
      </c>
      <c r="C481" t="s">
        <v>412</v>
      </c>
    </row>
    <row r="482" spans="1:3">
      <c r="A482" t="s">
        <v>981</v>
      </c>
      <c r="B482" t="s">
        <v>982</v>
      </c>
      <c r="C482">
        <v>34.68</v>
      </c>
    </row>
    <row r="483" spans="1:3">
      <c r="A483" t="s">
        <v>983</v>
      </c>
      <c r="B483" t="s">
        <v>984</v>
      </c>
      <c r="C483">
        <v>45.97</v>
      </c>
    </row>
    <row r="484" spans="1:3">
      <c r="A484" t="s">
        <v>985</v>
      </c>
      <c r="B484" t="s">
        <v>986</v>
      </c>
      <c r="C484">
        <v>42.63</v>
      </c>
    </row>
    <row r="485" spans="1:3">
      <c r="A485" t="s">
        <v>987</v>
      </c>
      <c r="B485" t="s">
        <v>988</v>
      </c>
      <c r="C485">
        <v>38.18</v>
      </c>
    </row>
    <row r="486" spans="1:3">
      <c r="A486" t="s">
        <v>989</v>
      </c>
      <c r="B486" t="s">
        <v>990</v>
      </c>
      <c r="C486">
        <v>46.1</v>
      </c>
    </row>
    <row r="487" spans="1:3">
      <c r="A487" t="s">
        <v>991</v>
      </c>
      <c r="B487" t="s">
        <v>992</v>
      </c>
      <c r="C487">
        <v>28.36</v>
      </c>
    </row>
    <row r="488" spans="1:3">
      <c r="A488" t="s">
        <v>993</v>
      </c>
      <c r="B488" t="s">
        <v>994</v>
      </c>
      <c r="C488">
        <v>54.12</v>
      </c>
    </row>
    <row r="489" spans="1:3">
      <c r="A489" t="s">
        <v>995</v>
      </c>
      <c r="B489" t="s">
        <v>996</v>
      </c>
      <c r="C489">
        <v>43.31</v>
      </c>
    </row>
    <row r="490" spans="1:3">
      <c r="A490" t="s">
        <v>997</v>
      </c>
      <c r="B490" t="s">
        <v>998</v>
      </c>
      <c r="C490">
        <v>70.98</v>
      </c>
    </row>
    <row r="491" spans="1:3">
      <c r="C491" t="s">
        <v>412</v>
      </c>
    </row>
    <row r="492" spans="1:3">
      <c r="A492" t="s">
        <v>999</v>
      </c>
      <c r="C492" t="s">
        <v>412</v>
      </c>
    </row>
    <row r="493" spans="1:3">
      <c r="C493" t="s">
        <v>412</v>
      </c>
    </row>
    <row r="494" spans="1:3">
      <c r="A494" t="s">
        <v>1000</v>
      </c>
      <c r="B494" t="s">
        <v>1001</v>
      </c>
      <c r="C494" t="s">
        <v>412</v>
      </c>
    </row>
    <row r="495" spans="1:3">
      <c r="A495" t="s">
        <v>1002</v>
      </c>
      <c r="B495" t="s">
        <v>1003</v>
      </c>
      <c r="C495" t="s">
        <v>1004</v>
      </c>
    </row>
    <row r="496" spans="1:3">
      <c r="C496" t="s">
        <v>412</v>
      </c>
    </row>
    <row r="497" spans="1:3">
      <c r="B497" t="s">
        <v>1005</v>
      </c>
      <c r="C497" t="s">
        <v>412</v>
      </c>
    </row>
    <row r="498" spans="1:3">
      <c r="A498" t="s">
        <v>1006</v>
      </c>
      <c r="B498" t="s">
        <v>1007</v>
      </c>
      <c r="C498" t="s">
        <v>1004</v>
      </c>
    </row>
    <row r="499" spans="1:3">
      <c r="C499" t="s">
        <v>412</v>
      </c>
    </row>
    <row r="500" spans="1:3">
      <c r="A500" t="s">
        <v>1008</v>
      </c>
      <c r="B500" t="s">
        <v>1009</v>
      </c>
      <c r="C500" t="s">
        <v>412</v>
      </c>
    </row>
    <row r="501" spans="1:3">
      <c r="A501" t="s">
        <v>1010</v>
      </c>
      <c r="B501" t="s">
        <v>1011</v>
      </c>
      <c r="C501" t="s">
        <v>1004</v>
      </c>
    </row>
    <row r="502" spans="1:3">
      <c r="C502" t="s">
        <v>412</v>
      </c>
    </row>
    <row r="503" spans="1:3">
      <c r="B503" t="s">
        <v>1012</v>
      </c>
      <c r="C503" t="s">
        <v>412</v>
      </c>
    </row>
    <row r="504" spans="1:3">
      <c r="A504" t="s">
        <v>1013</v>
      </c>
      <c r="B504" t="s">
        <v>1007</v>
      </c>
      <c r="C504" t="s">
        <v>1004</v>
      </c>
    </row>
    <row r="505" spans="1:3">
      <c r="C505" t="s">
        <v>412</v>
      </c>
    </row>
    <row r="506" spans="1:3">
      <c r="A506" t="s">
        <v>1014</v>
      </c>
      <c r="B506" t="s">
        <v>1015</v>
      </c>
      <c r="C506" t="s">
        <v>412</v>
      </c>
    </row>
    <row r="507" spans="1:3">
      <c r="A507" t="s">
        <v>303</v>
      </c>
      <c r="B507" t="s">
        <v>1011</v>
      </c>
      <c r="C507" t="s">
        <v>1004</v>
      </c>
    </row>
    <row r="508" spans="1:3">
      <c r="B508" t="s">
        <v>1016</v>
      </c>
      <c r="C508" t="s">
        <v>412</v>
      </c>
    </row>
    <row r="509" spans="1:3">
      <c r="A509" t="s">
        <v>305</v>
      </c>
      <c r="B509" t="s">
        <v>1007</v>
      </c>
      <c r="C509" t="s">
        <v>1004</v>
      </c>
    </row>
    <row r="510" spans="1:3">
      <c r="C510" t="s">
        <v>412</v>
      </c>
    </row>
    <row r="511" spans="1:3">
      <c r="A511" t="s">
        <v>1017</v>
      </c>
      <c r="B511" t="s">
        <v>1018</v>
      </c>
      <c r="C511" t="s">
        <v>412</v>
      </c>
    </row>
    <row r="512" spans="1:3">
      <c r="A512" t="s">
        <v>1019</v>
      </c>
      <c r="B512" t="s">
        <v>1011</v>
      </c>
      <c r="C512" t="s">
        <v>1004</v>
      </c>
    </row>
    <row r="513" spans="1:3">
      <c r="B513" t="s">
        <v>1020</v>
      </c>
      <c r="C513" t="s">
        <v>412</v>
      </c>
    </row>
    <row r="514" spans="1:3">
      <c r="A514" t="s">
        <v>1021</v>
      </c>
      <c r="B514" t="s">
        <v>1007</v>
      </c>
      <c r="C514" t="s">
        <v>1004</v>
      </c>
    </row>
    <row r="515" spans="1:3">
      <c r="C515" t="s">
        <v>412</v>
      </c>
    </row>
    <row r="516" spans="1:3">
      <c r="A516" t="s">
        <v>1022</v>
      </c>
      <c r="B516" t="s">
        <v>1023</v>
      </c>
      <c r="C516" t="s">
        <v>412</v>
      </c>
    </row>
    <row r="517" spans="1:3">
      <c r="A517" t="s">
        <v>1024</v>
      </c>
      <c r="B517" t="s">
        <v>1025</v>
      </c>
      <c r="C517" t="s">
        <v>1004</v>
      </c>
    </row>
    <row r="518" spans="1:3">
      <c r="A518" t="s">
        <v>1026</v>
      </c>
      <c r="B518" t="s">
        <v>1027</v>
      </c>
      <c r="C518" t="s">
        <v>1004</v>
      </c>
    </row>
    <row r="519" spans="1:3">
      <c r="A519" t="s">
        <v>1028</v>
      </c>
      <c r="B519" t="s">
        <v>1029</v>
      </c>
      <c r="C519" t="s">
        <v>1004</v>
      </c>
    </row>
    <row r="520" spans="1:3">
      <c r="A520" t="s">
        <v>1030</v>
      </c>
      <c r="B520" t="s">
        <v>1031</v>
      </c>
      <c r="C520" t="s">
        <v>1004</v>
      </c>
    </row>
    <row r="521" spans="1:3">
      <c r="A521" t="s">
        <v>1032</v>
      </c>
      <c r="B521" t="s">
        <v>1033</v>
      </c>
      <c r="C521" t="s">
        <v>1004</v>
      </c>
    </row>
    <row r="522" spans="1:3">
      <c r="A522" t="s">
        <v>1034</v>
      </c>
      <c r="B522" t="s">
        <v>1035</v>
      </c>
      <c r="C522" t="s">
        <v>1004</v>
      </c>
    </row>
    <row r="523" spans="1:3">
      <c r="A523" t="s">
        <v>1036</v>
      </c>
      <c r="B523" t="s">
        <v>1037</v>
      </c>
      <c r="C523" t="s">
        <v>1004</v>
      </c>
    </row>
    <row r="524" spans="1:3">
      <c r="A524" t="s">
        <v>1038</v>
      </c>
      <c r="B524" t="s">
        <v>1039</v>
      </c>
      <c r="C524" t="s">
        <v>1004</v>
      </c>
    </row>
    <row r="525" spans="1:3">
      <c r="C525" t="s">
        <v>412</v>
      </c>
    </row>
    <row r="526" spans="1:3">
      <c r="A526" t="s">
        <v>1040</v>
      </c>
      <c r="B526" t="s">
        <v>1041</v>
      </c>
      <c r="C526" t="s">
        <v>412</v>
      </c>
    </row>
    <row r="527" spans="1:3">
      <c r="A527" t="s">
        <v>1042</v>
      </c>
      <c r="B527" t="s">
        <v>1043</v>
      </c>
      <c r="C527" t="s">
        <v>1004</v>
      </c>
    </row>
    <row r="528" spans="1:3">
      <c r="C528" t="s">
        <v>412</v>
      </c>
    </row>
    <row r="529" spans="1:3">
      <c r="A529" t="s">
        <v>1044</v>
      </c>
      <c r="B529" t="s">
        <v>1045</v>
      </c>
      <c r="C529" t="s">
        <v>412</v>
      </c>
    </row>
    <row r="530" spans="1:3">
      <c r="A530" t="s">
        <v>1046</v>
      </c>
      <c r="B530" t="s">
        <v>1045</v>
      </c>
      <c r="C530" t="s">
        <v>1004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14"/>
  <sheetViews>
    <sheetView zoomScaleNormal="100" workbookViewId="0">
      <selection activeCell="E26" sqref="E26"/>
    </sheetView>
  </sheetViews>
  <sheetFormatPr defaultRowHeight="14.4"/>
  <sheetData>
    <row r="1" spans="1:29">
      <c r="A1" s="39" t="s">
        <v>1047</v>
      </c>
    </row>
    <row r="2" spans="1:29">
      <c r="A2" t="s">
        <v>1048</v>
      </c>
    </row>
    <row r="3" spans="1:29">
      <c r="A3" t="s">
        <v>1049</v>
      </c>
    </row>
    <row r="4" spans="1:29">
      <c r="A4" t="s">
        <v>1050</v>
      </c>
    </row>
    <row r="5" spans="1:29">
      <c r="A5" t="s">
        <v>1051</v>
      </c>
      <c r="V5" t="s">
        <v>1052</v>
      </c>
    </row>
    <row r="6" spans="1:29">
      <c r="A6" t="s">
        <v>1053</v>
      </c>
      <c r="AC6" t="s">
        <v>1054</v>
      </c>
    </row>
    <row r="7" spans="1:29">
      <c r="A7" t="s">
        <v>1055</v>
      </c>
    </row>
    <row r="8" spans="1:29">
      <c r="A8" t="s">
        <v>1056</v>
      </c>
    </row>
    <row r="9" spans="1:29">
      <c r="A9" t="s">
        <v>1057</v>
      </c>
    </row>
    <row r="13" spans="1:29">
      <c r="A13" t="s">
        <v>1058</v>
      </c>
      <c r="B13" t="s">
        <v>1059</v>
      </c>
    </row>
    <row r="14" spans="1:29">
      <c r="A14" t="s">
        <v>1054</v>
      </c>
      <c r="B14" t="s">
        <v>1060</v>
      </c>
    </row>
  </sheetData>
  <pageMargins left="0.7" right="0.7" top="0.75" bottom="0.75" header="0.3" footer="0.3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4ec5a2-daa2-4eee-b14f-00251a0b054d">
      <Terms xmlns="http://schemas.microsoft.com/office/infopath/2007/PartnerControls"/>
    </lcf76f155ced4ddcb4097134ff3c332f>
    <TaxCatchAll xmlns="690c3d3f-b9f8-42a4-a0bf-fa731942acd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B7BBB4507E143994D4BD5098F0BAE" ma:contentTypeVersion="14" ma:contentTypeDescription="Een nieuw document maken." ma:contentTypeScope="" ma:versionID="a614d27c5e3935a45c44c367abc0a64f">
  <xsd:schema xmlns:xsd="http://www.w3.org/2001/XMLSchema" xmlns:xs="http://www.w3.org/2001/XMLSchema" xmlns:p="http://schemas.microsoft.com/office/2006/metadata/properties" xmlns:ns2="834ec5a2-daa2-4eee-b14f-00251a0b054d" xmlns:ns3="690c3d3f-b9f8-42a4-a0bf-fa731942acd9" targetNamespace="http://schemas.microsoft.com/office/2006/metadata/properties" ma:root="true" ma:fieldsID="c03e636931e37a10486c84d86001f670" ns2:_="" ns3:_="">
    <xsd:import namespace="834ec5a2-daa2-4eee-b14f-00251a0b054d"/>
    <xsd:import namespace="690c3d3f-b9f8-42a4-a0bf-fa731942ac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ec5a2-daa2-4eee-b14f-00251a0b0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e825c23e-dd67-47de-a8d0-9968326c9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c3d3f-b9f8-42a4-a0bf-fa731942acd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3abae8c-f2d2-4fce-b7e1-bb2484742178}" ma:internalName="TaxCatchAll" ma:showField="CatchAllData" ma:web="690c3d3f-b9f8-42a4-a0bf-fa731942ac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D6CB76-A2C1-476C-8C1E-95BC8153763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2C95AB-ED64-4174-83E3-A24A2C71C216}"/>
</file>

<file path=customXml/itemProps3.xml><?xml version="1.0" encoding="utf-8"?>
<ds:datastoreItem xmlns:ds="http://schemas.openxmlformats.org/officeDocument/2006/customXml" ds:itemID="{EDC751C4-035D-4100-9CB3-2B4AC88BDA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5</vt:i4>
      </vt:variant>
    </vt:vector>
  </HeadingPairs>
  <TitlesOfParts>
    <vt:vector size="14" baseType="lpstr">
      <vt:lpstr>OVERZICHT NZA TECHNIEK</vt:lpstr>
      <vt:lpstr>Volledige prothese</vt:lpstr>
      <vt:lpstr>Immediaat</vt:lpstr>
      <vt:lpstr>Implantaat prothese</vt:lpstr>
      <vt:lpstr>Implantaat omvormen</vt:lpstr>
      <vt:lpstr>Mesostructuur</vt:lpstr>
      <vt:lpstr>Rebasen</vt:lpstr>
      <vt:lpstr>NZA beschikking</vt:lpstr>
      <vt:lpstr>Toelichting</vt:lpstr>
      <vt:lpstr>'Implantaat omvormen'!Afdrukbereik</vt:lpstr>
      <vt:lpstr>'Implantaat prothese'!Afdrukbereik</vt:lpstr>
      <vt:lpstr>'OVERZICHT NZA TECHNIEK'!Afdrukbereik</vt:lpstr>
      <vt:lpstr>Rebasen!Afdrukbereik</vt:lpstr>
      <vt:lpstr>'Volledige prothese'!Afdrukbereik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Hummel, GI (Riët)</cp:lastModifiedBy>
  <cp:revision/>
  <dcterms:created xsi:type="dcterms:W3CDTF">2013-10-23T20:39:13Z</dcterms:created>
  <dcterms:modified xsi:type="dcterms:W3CDTF">2023-10-26T11:23:17Z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0x010100E65B7BBB4507E143994D4BD5098F0BAE</vt:lpwstr>
  </property>
  <property fmtid="{D5CDD505-2E9C-101B-9397-08002B2CF9AE}" pid="3" name="MSIP_Label_dc51b40b-b0d3-4674-939c-d9f10b9a3b25_Enabled">
    <vt:lpwstr>true</vt:lpwstr>
  </property>
  <property fmtid="{D5CDD505-2E9C-101B-9397-08002B2CF9AE}" pid="4" name="MSIP_Label_dc51b40b-b0d3-4674-939c-d9f10b9a3b25_SetDate">
    <vt:lpwstr>2021-11-08T18:46:59Z</vt:lpwstr>
  </property>
  <property fmtid="{D5CDD505-2E9C-101B-9397-08002B2CF9AE}" pid="5" name="MSIP_Label_dc51b40b-b0d3-4674-939c-d9f10b9a3b25_Method">
    <vt:lpwstr>Standard</vt:lpwstr>
  </property>
  <property fmtid="{D5CDD505-2E9C-101B-9397-08002B2CF9AE}" pid="6" name="MSIP_Label_dc51b40b-b0d3-4674-939c-d9f10b9a3b25_Name">
    <vt:lpwstr>Bedrijfsintern</vt:lpwstr>
  </property>
  <property fmtid="{D5CDD505-2E9C-101B-9397-08002B2CF9AE}" pid="7" name="MSIP_Label_dc51b40b-b0d3-4674-939c-d9f10b9a3b25_SiteId">
    <vt:lpwstr>c37ef212-d4a3-44b6-92df-0d1dff85604f</vt:lpwstr>
  </property>
  <property fmtid="{D5CDD505-2E9C-101B-9397-08002B2CF9AE}" pid="8" name="MSIP_Label_dc51b40b-b0d3-4674-939c-d9f10b9a3b25_ActionId">
    <vt:lpwstr>09fe6196-d62d-401c-a361-982b2a4c7636</vt:lpwstr>
  </property>
  <property fmtid="{D5CDD505-2E9C-101B-9397-08002B2CF9AE}" pid="9" name="MSIP_Label_dc51b40b-b0d3-4674-939c-d9f10b9a3b25_ContentBits">
    <vt:lpwstr>0</vt:lpwstr>
  </property>
</Properties>
</file>