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achmea.sharepoint.com/sites/GRP-SegmentteamHuisartsenzorgHAZ/Shared Documents/General/6. Beleidsontwikkeling (S&amp;I werkmap)/1. Beleidscyclus 2024-2025/2024 (Nog verwerken)/Rekentools/"/>
    </mc:Choice>
  </mc:AlternateContent>
  <xr:revisionPtr revIDLastSave="8" documentId="8_{D1D65879-3F21-4E4F-AB8E-B7801422B16C}" xr6:coauthVersionLast="47" xr6:coauthVersionMax="47" xr10:uidLastSave="{067647B7-D12E-4FA5-8CF8-DE5FE65913FA}"/>
  <workbookProtection workbookAlgorithmName="SHA-512" workbookHashValue="vM4+1OguKtx4teuM+RxJ+4B0zqFEPmlFCEvEfzYknR0eFZnpAzluNR91Lxn7Jlct+ycgSIdbZz7tZKQ5FTThIg==" workbookSaltValue="ncFImiiaKfnvWx69V0h/Xw==" workbookSpinCount="100000" lockStructure="1"/>
  <bookViews>
    <workbookView xWindow="-120" yWindow="-120" windowWidth="29040" windowHeight="15840" xr2:uid="{3A757B49-690E-46D9-996A-EE698AF0F378}"/>
  </bookViews>
  <sheets>
    <sheet name="Taakdelegatie rekentool" sheetId="9" r:id="rId1"/>
    <sheet name="Variabelen" sheetId="5" state="hidden" r:id="rId2"/>
    <sheet name="Bijlage - Tijdsinvesteringen" sheetId="8" r:id="rId3"/>
    <sheet name="Versiebeheer"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9" l="1"/>
  <c r="E24" i="9"/>
  <c r="E35" i="9"/>
  <c r="E45" i="9" s="1"/>
  <c r="E19" i="9"/>
  <c r="E27" i="9"/>
  <c r="E25" i="9"/>
  <c r="E30" i="9" s="1"/>
  <c r="E20" i="9"/>
  <c r="B9" i="8"/>
  <c r="E16" i="9"/>
  <c r="E26" i="9"/>
  <c r="C28" i="5"/>
  <c r="D24" i="5"/>
  <c r="C24" i="5"/>
  <c r="B5" i="8" l="1"/>
  <c r="C20" i="8"/>
  <c r="E39" i="9"/>
  <c r="E46" i="9" s="1"/>
  <c r="E29" i="9"/>
  <c r="E43" i="9" s="1"/>
  <c r="E44" i="9"/>
  <c r="E48" i="9" l="1"/>
  <c r="E53" i="9" s="1"/>
  <c r="E52" i="9" s="1"/>
  <c r="E57" i="9" l="1"/>
  <c r="E56" i="9" s="1"/>
</calcChain>
</file>

<file path=xl/sharedStrings.xml><?xml version="1.0" encoding="utf-8"?>
<sst xmlns="http://schemas.openxmlformats.org/spreadsheetml/2006/main" count="133" uniqueCount="116">
  <si>
    <t xml:space="preserve">Rekentool Vergoeding Taakdelegatie 2024-2025 </t>
  </si>
  <si>
    <t xml:space="preserve">&gt; Met deze rekentool krijgt u inzicht in de Vergoeding Taakdelegatie (voorheen POH-s). Dezelfde rekentool treft u in het Zorginkoopportaal, in deze versie is meer uitleg toegevoegd. </t>
  </si>
  <si>
    <t xml:space="preserve">&gt; Door medisch-inhoudelijke taakdelegatie kunt u meer tijd voor de patiënt maken. In de huisartsenpraktijk delegeert de huisarts taken aan andere zorgprofessionals. Hieronder verstaan we de POH (uitgezonderd POH-ggz), praktijkverpleegkundige, physician assistant, nurse practitioner/verpleegkundig specialist of ANIOS. Hierdoor kan de praktijk meer tijd voor de patiënt maken en kan de huisarts zich meer richten op complexere zorgvragen. Zo willen we bijdragen aan een toekomstbestendige huisartsenzorg.
</t>
  </si>
  <si>
    <r>
      <t>&gt; Deze rekentool heeft als doel om uw vergoeding voor de taakdelegatie te bepalen. Door het invullen van onderstaande gegevens (</t>
    </r>
    <r>
      <rPr>
        <sz val="10"/>
        <color theme="5"/>
        <rFont val="Calibri"/>
        <family val="2"/>
      </rPr>
      <t>oranje cellen</t>
    </r>
    <r>
      <rPr>
        <sz val="10"/>
        <color rgb="FF002060"/>
        <rFont val="Calibri"/>
        <family val="2"/>
      </rPr>
      <t>) berekenen we of u voor uw praktijk in aanmerking komt voor een vergoeding. Op basis van uw verzekerdenpopulatie bereken we op hoeveel uur vergoeding per week u recht heeft. Daarnaast berekenen we hoeveel uur u al vergoed krijgt via de regio-organisatie en de module Samenwerking Rondom Kwetsbare Ouderen. Onderaan dit tabblad ziet uw het uiteindelijke jaar- en kwartaalbedrag dat uw per verzekerden kan declareren. Indien u met meerdere praktijken een zorgprofessional deelt vult u alleen de uren in die deze medewerker(s) werkzaam is voor uw praktijk.</t>
    </r>
  </si>
  <si>
    <t>&gt; U heeft de keuze tussen een ‘vaste vergoeding’ en ‘aanvullende vergoeding’. 
    &gt;&gt; Bij een vaste vergoeding kiest u voor een 100% vergoeding van het aantal uren personeel dat u opvoert (bekostiging '20-'21). 
    &gt;&gt; Bij een aanvullende vergoeding kiest u voor een 25% vergoeding van het personeel dat u opvoert. De direct patiëntgebonden tijd word daarnaast gedeclareerd via consulten en verrichtingen (bekostiging '22-'23).</t>
  </si>
  <si>
    <t>(1) Werkelijke inzet van de betreffende zorgprofessionals</t>
  </si>
  <si>
    <t>Uren/week</t>
  </si>
  <si>
    <t>Hoeveel contracturen heeft u voor uw ondersteunde zorgprofessional (totaal aantal uren/week)?</t>
  </si>
  <si>
    <t>(2) Uw praktijkomvang</t>
  </si>
  <si>
    <t># Patiënten</t>
  </si>
  <si>
    <t>Hoeveel ingeschreven patiënten heeft u?</t>
  </si>
  <si>
    <t>(3) Zorgzwaarte van uw praktijk</t>
  </si>
  <si>
    <t>Hoeveel prediabeten heeft u?</t>
  </si>
  <si>
    <t>Hoeveel ouderen patiënten 75+ heeft u?</t>
  </si>
  <si>
    <t xml:space="preserve">(4) Financiering ondersteunende zorgprofessional voor de ketenzorg </t>
  </si>
  <si>
    <t>Keuze</t>
  </si>
  <si>
    <t>Ketenzorg via de regio-organisatie?</t>
  </si>
  <si>
    <t>Vul hier het aantal DMII-patiënten in</t>
  </si>
  <si>
    <t>Ja</t>
  </si>
  <si>
    <t>Vul hier het aantal COPD-patiënten in</t>
  </si>
  <si>
    <t>Vul hier het aantal CVRM-patiënten in</t>
  </si>
  <si>
    <t>Nee</t>
  </si>
  <si>
    <t xml:space="preserve">Vul hier het aantal Astma-patiënten (ouder dan 16 jaar) in </t>
  </si>
  <si>
    <t>&gt; Maximale vergoeding vanuit Taakdelegatie op basis van de praktijkpopulatie (vraag 2, 3 en 4; keuze "Nee")</t>
  </si>
  <si>
    <t>&gt; Uren vergoed vanuit de ketenzorg via de regio-organisatie (vraag 4; keuze "Ja")</t>
  </si>
  <si>
    <t>(5) Financiering Samenwerking Rondom Kwetsbare Ouderen</t>
  </si>
  <si>
    <t>Ontvangt u financiering via de module Samenwerking Rondom Kwetsbare Ouderen?</t>
  </si>
  <si>
    <t>Welk deel van het werk binnen de module wordt verricht door uw zorgprofessional?</t>
  </si>
  <si>
    <t>(Krijgt u financiering vanuit de module Samenwerking Rondom Kwetsbare Ouderen en zet u deze middelen (deels) in voor een zorgprofessional dan krijgt u deze uren niet dubbel vergoed vanuit de taakdelegatie.)</t>
  </si>
  <si>
    <t>Samenvatting vergoeding</t>
  </si>
  <si>
    <t>Maximale vergoeding vanuit Taakdelegatie op basis van de praktijkpopulatie (vraag 2, 3 en 4; via praktijk)</t>
  </si>
  <si>
    <t>(Het is niet mogelijk meer uren te vergoeden dan de werkelijke inzet van de betreffende zorgprofessionals.)</t>
  </si>
  <si>
    <t>&gt; Waarvan uren vergoed vanuit de taakdelegatie</t>
  </si>
  <si>
    <t>&gt; Waarvan uren vergoed vanuit de ketenzorg via de regio-organisatie (vraag 4; via regio-organisatie)</t>
  </si>
  <si>
    <t>&gt; Waarvan uren vergoed vanuit de module Samenwerking Rondom Kwetsbare Ouderen (vraag 5)</t>
  </si>
  <si>
    <t>&gt; Waarvan uren vergoed vanuit andere gelden dan deze modules</t>
  </si>
  <si>
    <t>Totaal aantal uur/week voor uw praktijk vanuit de 'Vergoeding Taakdelegatie'</t>
  </si>
  <si>
    <t>Kies in Vecozo uit een aanvullende of een vaste vergoeding:</t>
  </si>
  <si>
    <t>Tarief</t>
  </si>
  <si>
    <t>Uw kwartaaltarief per verzekerden voor 2024</t>
  </si>
  <si>
    <t>Uw jaartarief per verzekerden voor 2024</t>
  </si>
  <si>
    <t>OF</t>
  </si>
  <si>
    <t>Aan deze rekentool kunnen geen rechten ontleend worden</t>
  </si>
  <si>
    <t>NB: Bij verandering van getallen door bv. Indexatie gebruik blijven maken van dezelfde cellen.</t>
  </si>
  <si>
    <t>Input</t>
  </si>
  <si>
    <t>Percentages</t>
  </si>
  <si>
    <t>Indirecte tijd</t>
  </si>
  <si>
    <t>Percentage kwetsbare ouderen</t>
  </si>
  <si>
    <t>Minuten POH-S</t>
  </si>
  <si>
    <t>Minuten voor ketenzorg</t>
  </si>
  <si>
    <t>Pre DM</t>
  </si>
  <si>
    <t>DM (ouder dan 17 jaar)</t>
  </si>
  <si>
    <t>Kwetsbare ouderen</t>
  </si>
  <si>
    <t>COPD</t>
  </si>
  <si>
    <t>CVRM</t>
  </si>
  <si>
    <t>Astma (ouder dan 16 jaar)</t>
  </si>
  <si>
    <t>Uurtarief</t>
  </si>
  <si>
    <t>Jaarbedrag</t>
  </si>
  <si>
    <t>2022 (2021 + 2,47%)</t>
  </si>
  <si>
    <t>2022 Q2-Q4 (2021 + 3,05%)</t>
  </si>
  <si>
    <t>2023 tarief</t>
  </si>
  <si>
    <t>2023 tarief MEV23</t>
  </si>
  <si>
    <t>2023 MEV23</t>
  </si>
  <si>
    <t>Zonder platform</t>
  </si>
  <si>
    <t>Met platform</t>
  </si>
  <si>
    <t>Keuzemenu's</t>
  </si>
  <si>
    <t>Inzet</t>
  </si>
  <si>
    <t>Aandeel</t>
  </si>
  <si>
    <t>Toelichting Taakdelegatie Tijdsinvesteringen</t>
  </si>
  <si>
    <t>&gt; De vergoeding wordt omgerekend naar het aantal uren per week via een vast uurtarief.</t>
  </si>
  <si>
    <t>Uurtarief ondersteunende zorgprofessional:</t>
  </si>
  <si>
    <t>&gt; In deze rekentool gaan we uit van onderstaande tijdsinvesteringen (minuten per jaar).</t>
  </si>
  <si>
    <t>&gt; Wanneer de ketenzorg via de regio-organisatie wordt afgesloten dan staan hier meer minuten voor aangezien hier uitgebreidere voorwaarden voor gelden.</t>
  </si>
  <si>
    <t>&gt; Door historisch verloop is alleen in de regio Friesland astma zorg mogelijk via de regio-organisatie.</t>
  </si>
  <si>
    <t>Buiten regio-organisatie</t>
  </si>
  <si>
    <t>Via regio-organisatie</t>
  </si>
  <si>
    <t>pre DM</t>
  </si>
  <si>
    <t>= 40 minuten</t>
  </si>
  <si>
    <t>DM (&gt; 17 jaar)</t>
  </si>
  <si>
    <t>= 80 minuten</t>
  </si>
  <si>
    <t>= 120 minuten</t>
  </si>
  <si>
    <t>= 70 minuten</t>
  </si>
  <si>
    <t>= 55 minuten</t>
  </si>
  <si>
    <t>Astma</t>
  </si>
  <si>
    <t>= 90 minuten</t>
  </si>
  <si>
    <t>Kwetsbare
ouderen</t>
  </si>
  <si>
    <t>= 60 minuten</t>
  </si>
  <si>
    <t>* In aantal minuten per patiënt per jaar</t>
  </si>
  <si>
    <t>Vraag 2: Praktijkomvang</t>
  </si>
  <si>
    <t>Vraag 3 en 4: Zorgzwaarte en ketenzorg</t>
  </si>
  <si>
    <t>De werkelijke inzet van de ondersteunende zorgprofessional op basis van de contracturen (vraag 1)</t>
  </si>
  <si>
    <t>Tarief - Declareren met aanvullende vergoeding (25%)</t>
  </si>
  <si>
    <t>Tarief - Vaste vergoeding zonder declareren (100%)</t>
  </si>
  <si>
    <t>2022 jan-mrt</t>
  </si>
  <si>
    <t>2022 apr-dec</t>
  </si>
  <si>
    <t>Bedrag per ION</t>
  </si>
  <si>
    <t>Tarieven Taakdelegatie</t>
  </si>
  <si>
    <t>Kwetsbare Ouderen</t>
  </si>
  <si>
    <t>Platform?</t>
  </si>
  <si>
    <t>O.b.v. tarief (cel E25)</t>
  </si>
  <si>
    <t>Variabelen Rekentool Taakdelegatie</t>
  </si>
  <si>
    <r>
      <t xml:space="preserve">&gt; Informatie over de gebruikte tijdsinvesteringen en tarieven vindt u op het tabblad "Bijlage - Tijdsinvesteringen". Meer informatie over de Vergoeding Taakdelegatie, zoals het Inkoopbeleid en veelgestelde vragen vindt u op onze </t>
    </r>
    <r>
      <rPr>
        <u/>
        <sz val="10"/>
        <color rgb="FF0000CD"/>
        <rFont val="Calibri"/>
        <family val="2"/>
      </rPr>
      <t>website</t>
    </r>
    <r>
      <rPr>
        <sz val="10"/>
        <color rgb="FF002060"/>
        <rFont val="Calibri"/>
        <family val="2"/>
      </rPr>
      <t>.</t>
    </r>
  </si>
  <si>
    <r>
      <t xml:space="preserve">Heeft u nog vragen? Neemt u dan alstublieft </t>
    </r>
    <r>
      <rPr>
        <i/>
        <u/>
        <sz val="11"/>
        <color rgb="FF0000CD"/>
        <rFont val="Calibri"/>
        <family val="2"/>
        <scheme val="minor"/>
      </rPr>
      <t>contact</t>
    </r>
    <r>
      <rPr>
        <i/>
        <sz val="11"/>
        <color rgb="FF002060"/>
        <rFont val="Calibri"/>
        <family val="2"/>
        <scheme val="minor"/>
      </rPr>
      <t xml:space="preserve"> met ons op. We helpen u graag.</t>
    </r>
  </si>
  <si>
    <t>Versie 1.2</t>
  </si>
  <si>
    <t>(Door historisch verloop is alleen in de regio Friesland astma zorg mogelijk via de regio-organisatie.)</t>
  </si>
  <si>
    <t>Zet u deze gelden (deels) in voor een zorgprofessional waarvan de uren zijn opgegeven bij vraag 1?</t>
  </si>
  <si>
    <t>Versie</t>
  </si>
  <si>
    <t>Datum</t>
  </si>
  <si>
    <t>Wijziging</t>
  </si>
  <si>
    <t>1.1</t>
  </si>
  <si>
    <t>1.2</t>
  </si>
  <si>
    <t>De gebruikte tarieven zijn afgerond zodat er geen verschillen ontstaan.</t>
  </si>
  <si>
    <t>De zin in B34 is aangepast zodat duidelijk is dat je hier enkel "ja" moet beantwoorden wanneer de uren voor Kwetsbare Ouderen zijn opgeven bij vraag 1.</t>
  </si>
  <si>
    <r>
      <rPr>
        <b/>
        <sz val="11"/>
        <color theme="3"/>
        <rFont val="Calibri"/>
        <family val="2"/>
        <scheme val="minor"/>
      </rPr>
      <t>Wat vindt u van deze rekentool?</t>
    </r>
    <r>
      <rPr>
        <sz val="11"/>
        <color theme="10"/>
        <rFont val="Calibri"/>
        <family val="2"/>
        <scheme val="minor"/>
      </rPr>
      <t xml:space="preserve"> </t>
    </r>
    <r>
      <rPr>
        <u/>
        <sz val="11"/>
        <color rgb="FF0000CD"/>
        <rFont val="Calibri"/>
        <family val="2"/>
        <scheme val="minor"/>
      </rPr>
      <t>Geef u mening in 1 minuut.</t>
    </r>
  </si>
  <si>
    <t>1.3</t>
  </si>
  <si>
    <t>Link naar evaluatie rekentool toegevoegd.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</si>
</sst>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_ &quot;€&quot;\ * #,##0_ ;_ &quot;€&quot;\ * \-#,##0_ ;_ &quot;€&quot;\ * &quot;-&quot;??_ ;_ @_ "/>
    <numFmt numFmtId="165" formatCode="&quot;€&quot;\ #,##0.00"/>
    <numFmt numFmtId="166" formatCode="0.0"/>
    <numFmt numFmtId="167" formatCode="_ &quot;€&quot;\ * #,##0.0_ ;_ &quot;€&quot;\ * \-#,##0.0_ ;_ &quot;€&quot;\ * &quot;-&quot;??_ ;_ @_ "/>
    <numFmt numFmtId="168" formatCode="_ * #,##0_ ;_ * \-#,##0_ ;_ * &quot;-&quot;??_ ;_ @_ "/>
  </numFmts>
  <fonts count="49" x14ac:knownFonts="1">
    <font>
      <sz val="11"/>
      <color theme="1"/>
      <name val="Calibri"/>
      <family val="2"/>
      <scheme val="minor"/>
    </font>
    <font>
      <sz val="11"/>
      <color theme="1"/>
      <name val="Calibri"/>
      <family val="2"/>
      <scheme val="minor"/>
    </font>
    <font>
      <sz val="11"/>
      <color rgb="FF3F3F76"/>
      <name val="Calibri"/>
      <family val="2"/>
      <scheme val="minor"/>
    </font>
    <font>
      <sz val="9"/>
      <color theme="3"/>
      <name val="Calibri"/>
      <family val="2"/>
      <scheme val="minor"/>
    </font>
    <font>
      <b/>
      <sz val="11"/>
      <color rgb="FFFF0000"/>
      <name val="Calibri"/>
      <family val="2"/>
    </font>
    <font>
      <sz val="11"/>
      <color theme="1"/>
      <name val="Calibri"/>
      <family val="2"/>
    </font>
    <font>
      <sz val="11"/>
      <color rgb="FF3F3F76"/>
      <name val="Calibri"/>
      <family val="2"/>
    </font>
    <font>
      <sz val="11"/>
      <color theme="0" tint="-0.499984740745262"/>
      <name val="Calibri"/>
      <family val="2"/>
    </font>
    <font>
      <b/>
      <sz val="11"/>
      <color theme="3"/>
      <name val="Calibri"/>
      <family val="2"/>
    </font>
    <font>
      <sz val="11"/>
      <color theme="3"/>
      <name val="Calibri"/>
      <family val="2"/>
    </font>
    <font>
      <sz val="11"/>
      <color rgb="FF002060"/>
      <name val="Calibri"/>
      <family val="2"/>
    </font>
    <font>
      <b/>
      <sz val="11"/>
      <color rgb="FF002060"/>
      <name val="Calibri"/>
      <family val="2"/>
    </font>
    <font>
      <sz val="11"/>
      <color rgb="FFFF0000"/>
      <name val="Calibri"/>
      <family val="2"/>
    </font>
    <font>
      <b/>
      <sz val="20"/>
      <color rgb="FF002060"/>
      <name val="Calibri"/>
      <family val="2"/>
    </font>
    <font>
      <b/>
      <sz val="11"/>
      <color theme="3"/>
      <name val="Calibri"/>
      <family val="2"/>
      <scheme val="minor"/>
    </font>
    <font>
      <b/>
      <sz val="11"/>
      <color theme="1"/>
      <name val="Calibri"/>
      <family val="2"/>
      <scheme val="minor"/>
    </font>
    <font>
      <sz val="10"/>
      <color rgb="FF002060"/>
      <name val="Calibri"/>
      <family val="2"/>
    </font>
    <font>
      <b/>
      <sz val="22"/>
      <color theme="1"/>
      <name val="Calibri"/>
      <family val="2"/>
      <scheme val="minor"/>
    </font>
    <font>
      <i/>
      <sz val="11"/>
      <color theme="1"/>
      <name val="Calibri"/>
      <family val="2"/>
      <scheme val="minor"/>
    </font>
    <font>
      <b/>
      <i/>
      <sz val="10"/>
      <color rgb="FF002060"/>
      <name val="Calibri"/>
      <family val="2"/>
    </font>
    <font>
      <sz val="10"/>
      <color theme="0" tint="-0.499984740745262"/>
      <name val="Calibri"/>
      <family val="2"/>
      <scheme val="minor"/>
    </font>
    <font>
      <i/>
      <sz val="11"/>
      <color rgb="FF002060"/>
      <name val="Calibri"/>
      <family val="2"/>
    </font>
    <font>
      <sz val="12"/>
      <color theme="1"/>
      <name val="Calibri"/>
      <family val="2"/>
    </font>
    <font>
      <sz val="10"/>
      <color theme="5"/>
      <name val="Calibri"/>
      <family val="2"/>
    </font>
    <font>
      <sz val="10"/>
      <color rgb="FF002060"/>
      <name val="Calibri"/>
      <family val="2"/>
    </font>
    <font>
      <b/>
      <sz val="16"/>
      <color theme="3"/>
      <name val="Calibri"/>
      <family val="2"/>
      <scheme val="minor"/>
    </font>
    <font>
      <b/>
      <sz val="10"/>
      <color rgb="FFFF0000"/>
      <name val="Calibri"/>
      <family val="2"/>
      <scheme val="minor"/>
    </font>
    <font>
      <u/>
      <sz val="9"/>
      <color rgb="FFFF0000"/>
      <name val="Calibri"/>
      <family val="2"/>
      <scheme val="minor"/>
    </font>
    <font>
      <sz val="10"/>
      <color theme="3"/>
      <name val="Calibri"/>
      <family val="2"/>
      <scheme val="minor"/>
    </font>
    <font>
      <b/>
      <sz val="10"/>
      <color theme="1"/>
      <name val="Calibri"/>
      <family val="2"/>
      <scheme val="minor"/>
    </font>
    <font>
      <u/>
      <sz val="10"/>
      <color rgb="FFFF0000"/>
      <name val="Calibri"/>
      <family val="2"/>
      <scheme val="minor"/>
    </font>
    <font>
      <sz val="10"/>
      <color theme="1"/>
      <name val="Calibri"/>
      <family val="2"/>
      <scheme val="minor"/>
    </font>
    <font>
      <u/>
      <sz val="10"/>
      <color rgb="FF002060"/>
      <name val="Calibri"/>
      <family val="2"/>
      <scheme val="minor"/>
    </font>
    <font>
      <u/>
      <sz val="10"/>
      <color theme="3"/>
      <name val="Calibri"/>
      <family val="2"/>
      <scheme val="minor"/>
    </font>
    <font>
      <sz val="10"/>
      <color rgb="FF002060"/>
      <name val="Calibri"/>
      <family val="2"/>
      <scheme val="minor"/>
    </font>
    <font>
      <b/>
      <sz val="10"/>
      <color rgb="FF002060"/>
      <name val="Calibri"/>
      <family val="2"/>
      <scheme val="minor"/>
    </font>
    <font>
      <sz val="10"/>
      <color rgb="FFFF0000"/>
      <name val="Calibri"/>
      <family val="2"/>
      <scheme val="minor"/>
    </font>
    <font>
      <u val="singleAccounting"/>
      <sz val="10"/>
      <color rgb="FF002060"/>
      <name val="Calibri"/>
      <family val="2"/>
      <scheme val="minor"/>
    </font>
    <font>
      <b/>
      <sz val="10"/>
      <color theme="3"/>
      <name val="Calibri"/>
      <family val="2"/>
      <scheme val="minor"/>
    </font>
    <font>
      <b/>
      <sz val="14"/>
      <color theme="3"/>
      <name val="Calibri"/>
      <family val="2"/>
      <scheme val="minor"/>
    </font>
    <font>
      <u/>
      <sz val="11"/>
      <color theme="10"/>
      <name val="Calibri"/>
      <family val="2"/>
      <scheme val="minor"/>
    </font>
    <font>
      <u/>
      <sz val="10"/>
      <color rgb="FF0000CD"/>
      <name val="Calibri"/>
      <family val="2"/>
    </font>
    <font>
      <i/>
      <sz val="11"/>
      <color rgb="FF002060"/>
      <name val="Calibri"/>
      <family val="2"/>
      <scheme val="minor"/>
    </font>
    <font>
      <i/>
      <u/>
      <sz val="11"/>
      <color rgb="FF0000CD"/>
      <name val="Calibri"/>
      <family val="2"/>
      <scheme val="minor"/>
    </font>
    <font>
      <b/>
      <sz val="11"/>
      <color rgb="FFFF0000"/>
      <name val="Calibri"/>
      <family val="2"/>
      <scheme val="minor"/>
    </font>
    <font>
      <i/>
      <sz val="10"/>
      <color theme="1" tint="0.499984740745262"/>
      <name val="Calibri"/>
      <family val="2"/>
    </font>
    <font>
      <b/>
      <sz val="11"/>
      <color rgb="FF002857"/>
      <name val="Calibri"/>
      <family val="2"/>
    </font>
    <font>
      <sz val="11"/>
      <color theme="10"/>
      <name val="Calibri"/>
      <family val="2"/>
      <scheme val="minor"/>
    </font>
    <font>
      <u/>
      <sz val="11"/>
      <color rgb="FF0000CD"/>
      <name val="Calibri"/>
      <family val="2"/>
      <scheme val="minor"/>
    </font>
  </fonts>
  <fills count="8">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C99"/>
        <bgColor indexed="64"/>
      </patternFill>
    </fill>
    <fill>
      <patternFill patternType="solid">
        <fgColor rgb="FFFFFFFF"/>
        <bgColor indexed="64"/>
      </patternFill>
    </fill>
  </fills>
  <borders count="44">
    <border>
      <left/>
      <right/>
      <top/>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rgb="FF7F7F7F"/>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40" fillId="0" borderId="0" applyNumberFormat="0" applyFill="0" applyBorder="0" applyAlignment="0" applyProtection="0"/>
  </cellStyleXfs>
  <cellXfs count="234">
    <xf numFmtId="0" fontId="0" fillId="0" borderId="0" xfId="0"/>
    <xf numFmtId="0" fontId="0" fillId="3" borderId="0" xfId="0" applyFill="1"/>
    <xf numFmtId="0" fontId="15" fillId="3" borderId="0" xfId="0" applyFont="1" applyFill="1"/>
    <xf numFmtId="0" fontId="3" fillId="3" borderId="0" xfId="0" applyFont="1" applyFill="1"/>
    <xf numFmtId="0" fontId="17" fillId="3" borderId="0" xfId="0" applyFont="1" applyFill="1"/>
    <xf numFmtId="0" fontId="0" fillId="3" borderId="11" xfId="0" applyFill="1" applyBorder="1"/>
    <xf numFmtId="0" fontId="0" fillId="3" borderId="12" xfId="0" quotePrefix="1" applyFill="1" applyBorder="1"/>
    <xf numFmtId="0" fontId="0" fillId="3" borderId="12" xfId="0" applyFill="1" applyBorder="1"/>
    <xf numFmtId="0" fontId="0" fillId="3" borderId="13" xfId="0" applyFill="1" applyBorder="1"/>
    <xf numFmtId="0" fontId="0" fillId="3" borderId="14" xfId="0" applyFill="1" applyBorder="1"/>
    <xf numFmtId="0" fontId="0" fillId="3" borderId="0" xfId="0" quotePrefix="1" applyFill="1"/>
    <xf numFmtId="0" fontId="0" fillId="3" borderId="15" xfId="0" applyFill="1" applyBorder="1"/>
    <xf numFmtId="0" fontId="18" fillId="3" borderId="0" xfId="0" applyFont="1" applyFill="1"/>
    <xf numFmtId="168" fontId="6" fillId="2" borderId="7" xfId="4" applyNumberFormat="1" applyFont="1" applyFill="1" applyBorder="1" applyAlignment="1" applyProtection="1">
      <alignment horizontal="right" vertical="center"/>
      <protection locked="0"/>
    </xf>
    <xf numFmtId="0" fontId="0" fillId="3" borderId="0" xfId="0" applyFill="1" applyAlignment="1">
      <alignment horizontal="left" vertical="top" wrapText="1"/>
    </xf>
    <xf numFmtId="0" fontId="0" fillId="5" borderId="14" xfId="0" applyFill="1" applyBorder="1"/>
    <xf numFmtId="0" fontId="0" fillId="5" borderId="0" xfId="0" quotePrefix="1" applyFill="1"/>
    <xf numFmtId="0" fontId="0" fillId="5" borderId="0" xfId="0" applyFill="1"/>
    <xf numFmtId="0" fontId="0" fillId="5" borderId="15" xfId="0" applyFill="1" applyBorder="1"/>
    <xf numFmtId="0" fontId="0" fillId="5" borderId="14" xfId="0" applyFill="1" applyBorder="1" applyAlignment="1">
      <alignment vertical="top"/>
    </xf>
    <xf numFmtId="0" fontId="0" fillId="5" borderId="0" xfId="0" quotePrefix="1" applyFill="1" applyAlignment="1">
      <alignment vertical="top"/>
    </xf>
    <xf numFmtId="0" fontId="0" fillId="5" borderId="20" xfId="0" applyFill="1" applyBorder="1" applyAlignment="1">
      <alignment vertical="top" wrapText="1"/>
    </xf>
    <xf numFmtId="0" fontId="0" fillId="5" borderId="21" xfId="0" quotePrefix="1" applyFill="1" applyBorder="1" applyAlignment="1">
      <alignment vertical="top"/>
    </xf>
    <xf numFmtId="0" fontId="0" fillId="5" borderId="21" xfId="0" applyFill="1" applyBorder="1"/>
    <xf numFmtId="0" fontId="0" fillId="5" borderId="31" xfId="0" applyFill="1" applyBorder="1"/>
    <xf numFmtId="0" fontId="0" fillId="3" borderId="0" xfId="0" applyFill="1" applyAlignment="1">
      <alignment vertical="top" wrapText="1"/>
    </xf>
    <xf numFmtId="165" fontId="10" fillId="2" borderId="42" xfId="3" applyNumberFormat="1" applyFont="1" applyBorder="1" applyAlignment="1" applyProtection="1">
      <alignment horizontal="left" vertical="center"/>
      <protection locked="0"/>
    </xf>
    <xf numFmtId="165" fontId="10" fillId="2" borderId="43" xfId="3" applyNumberFormat="1" applyFont="1" applyBorder="1" applyAlignment="1" applyProtection="1">
      <alignment horizontal="left" vertical="center"/>
      <protection locked="0"/>
    </xf>
    <xf numFmtId="165" fontId="10" fillId="2" borderId="32" xfId="3" applyNumberFormat="1" applyFont="1" applyBorder="1" applyAlignment="1" applyProtection="1">
      <alignment horizontal="left" vertical="center"/>
      <protection locked="0"/>
    </xf>
    <xf numFmtId="165" fontId="10" fillId="6" borderId="6" xfId="3" applyNumberFormat="1" applyFont="1" applyFill="1" applyBorder="1" applyAlignment="1" applyProtection="1">
      <alignment horizontal="left" vertical="center"/>
      <protection locked="0"/>
    </xf>
    <xf numFmtId="165" fontId="10" fillId="0" borderId="7" xfId="3" applyNumberFormat="1" applyFont="1" applyFill="1" applyBorder="1" applyAlignment="1" applyProtection="1">
      <alignment horizontal="left" vertical="center"/>
      <protection locked="0"/>
    </xf>
    <xf numFmtId="9" fontId="10" fillId="0" borderId="40" xfId="3" applyNumberFormat="1" applyFont="1" applyFill="1" applyBorder="1" applyAlignment="1" applyProtection="1">
      <alignment horizontal="left" vertical="center"/>
      <protection locked="0"/>
    </xf>
    <xf numFmtId="10" fontId="11" fillId="3" borderId="0" xfId="2" applyNumberFormat="1" applyFont="1" applyFill="1" applyAlignment="1" applyProtection="1">
      <alignment vertical="center"/>
    </xf>
    <xf numFmtId="165" fontId="5" fillId="3" borderId="0" xfId="0" applyNumberFormat="1" applyFont="1" applyFill="1" applyAlignment="1">
      <alignment horizontal="right"/>
    </xf>
    <xf numFmtId="0" fontId="5" fillId="3" borderId="0" xfId="0" applyFont="1" applyFill="1"/>
    <xf numFmtId="0" fontId="12" fillId="3" borderId="0" xfId="0" applyFont="1" applyFill="1"/>
    <xf numFmtId="0" fontId="7" fillId="3" borderId="0" xfId="0" applyFont="1" applyFill="1"/>
    <xf numFmtId="0" fontId="5" fillId="0" borderId="0" xfId="0" applyFont="1"/>
    <xf numFmtId="0" fontId="6" fillId="2" borderId="33" xfId="3" applyFont="1" applyBorder="1" applyAlignment="1" applyProtection="1">
      <alignment horizontal="right" vertical="center"/>
      <protection locked="0"/>
    </xf>
    <xf numFmtId="0" fontId="10" fillId="3" borderId="39" xfId="3" applyFont="1" applyFill="1" applyBorder="1" applyAlignment="1" applyProtection="1">
      <alignment vertical="center" wrapText="1"/>
    </xf>
    <xf numFmtId="165" fontId="4" fillId="3" borderId="0" xfId="0" applyNumberFormat="1" applyFont="1" applyFill="1" applyAlignment="1">
      <alignment horizontal="right" vertical="center"/>
    </xf>
    <xf numFmtId="0" fontId="19" fillId="3" borderId="14" xfId="0" applyFont="1" applyFill="1" applyBorder="1" applyAlignment="1">
      <alignment horizontal="left" vertical="center"/>
    </xf>
    <xf numFmtId="0" fontId="13" fillId="3" borderId="15" xfId="0" applyFont="1" applyFill="1" applyBorder="1" applyAlignment="1">
      <alignment horizontal="left" vertical="center"/>
    </xf>
    <xf numFmtId="0" fontId="13" fillId="3" borderId="14" xfId="0" applyFont="1" applyFill="1" applyBorder="1" applyAlignment="1">
      <alignment horizontal="left" vertical="center"/>
    </xf>
    <xf numFmtId="0" fontId="9" fillId="3" borderId="19" xfId="0" applyFont="1" applyFill="1" applyBorder="1" applyAlignment="1">
      <alignment vertical="center" wrapText="1"/>
    </xf>
    <xf numFmtId="0" fontId="9" fillId="3" borderId="8" xfId="0" applyFont="1" applyFill="1" applyBorder="1" applyAlignment="1">
      <alignment vertical="center" wrapText="1"/>
    </xf>
    <xf numFmtId="0" fontId="5" fillId="3" borderId="8" xfId="0" applyFont="1" applyFill="1" applyBorder="1"/>
    <xf numFmtId="0" fontId="5" fillId="3" borderId="35" xfId="0" applyFont="1" applyFill="1" applyBorder="1"/>
    <xf numFmtId="165" fontId="11" fillId="4" borderId="15" xfId="0" applyNumberFormat="1" applyFont="1" applyFill="1" applyBorder="1" applyAlignment="1">
      <alignment horizontal="left" vertical="center"/>
    </xf>
    <xf numFmtId="0" fontId="9" fillId="3" borderId="34" xfId="0" applyFont="1" applyFill="1" applyBorder="1" applyAlignment="1">
      <alignment vertical="center" wrapText="1"/>
    </xf>
    <xf numFmtId="0" fontId="9" fillId="3" borderId="9" xfId="0" applyFont="1" applyFill="1" applyBorder="1" applyAlignment="1">
      <alignment vertical="center" wrapText="1"/>
    </xf>
    <xf numFmtId="0" fontId="5" fillId="0" borderId="36" xfId="0" applyFont="1" applyBorder="1"/>
    <xf numFmtId="0" fontId="11" fillId="4" borderId="19" xfId="0" applyFont="1" applyFill="1" applyBorder="1" applyAlignment="1">
      <alignment vertical="center"/>
    </xf>
    <xf numFmtId="0" fontId="8" fillId="4" borderId="8" xfId="0" applyFont="1" applyFill="1" applyBorder="1" applyAlignment="1">
      <alignment vertical="center"/>
    </xf>
    <xf numFmtId="165" fontId="11" fillId="4" borderId="35" xfId="0" applyNumberFormat="1" applyFont="1" applyFill="1" applyBorder="1" applyAlignment="1">
      <alignment horizontal="left" vertical="center"/>
    </xf>
    <xf numFmtId="0" fontId="10" fillId="3" borderId="16" xfId="0" applyFont="1" applyFill="1" applyBorder="1" applyAlignment="1">
      <alignment vertical="center" wrapText="1"/>
    </xf>
    <xf numFmtId="0" fontId="9" fillId="3" borderId="2" xfId="0" applyFont="1" applyFill="1" applyBorder="1" applyAlignment="1">
      <alignment vertical="center" wrapText="1"/>
    </xf>
    <xf numFmtId="166" fontId="10" fillId="3" borderId="17" xfId="0" applyNumberFormat="1" applyFont="1" applyFill="1" applyBorder="1"/>
    <xf numFmtId="167" fontId="5" fillId="3" borderId="0" xfId="0" applyNumberFormat="1" applyFont="1" applyFill="1"/>
    <xf numFmtId="0" fontId="10" fillId="3" borderId="14" xfId="0" applyFont="1" applyFill="1" applyBorder="1" applyAlignment="1">
      <alignment vertical="center" wrapText="1"/>
    </xf>
    <xf numFmtId="0" fontId="9" fillId="3" borderId="3" xfId="0" applyFont="1" applyFill="1" applyBorder="1" applyAlignment="1">
      <alignment vertical="center" wrapText="1"/>
    </xf>
    <xf numFmtId="44" fontId="5" fillId="3" borderId="0" xfId="0" applyNumberFormat="1" applyFont="1" applyFill="1"/>
    <xf numFmtId="0" fontId="5" fillId="3" borderId="34" xfId="0" applyFont="1" applyFill="1" applyBorder="1"/>
    <xf numFmtId="0" fontId="5" fillId="3" borderId="9" xfId="0" applyFont="1" applyFill="1" applyBorder="1"/>
    <xf numFmtId="165" fontId="5" fillId="3" borderId="9" xfId="0" applyNumberFormat="1" applyFont="1" applyFill="1" applyBorder="1" applyAlignment="1">
      <alignment horizontal="right"/>
    </xf>
    <xf numFmtId="0" fontId="10" fillId="3" borderId="14" xfId="0" applyFont="1" applyFill="1" applyBorder="1" applyAlignment="1">
      <alignment horizontal="right" vertical="center" wrapText="1"/>
    </xf>
    <xf numFmtId="165" fontId="5" fillId="3" borderId="5" xfId="0" applyNumberFormat="1" applyFont="1" applyFill="1" applyBorder="1" applyAlignment="1">
      <alignment horizontal="right"/>
    </xf>
    <xf numFmtId="2" fontId="5" fillId="3" borderId="0" xfId="0" applyNumberFormat="1" applyFont="1" applyFill="1"/>
    <xf numFmtId="0" fontId="10" fillId="3" borderId="19" xfId="0" applyFont="1" applyFill="1" applyBorder="1" applyAlignment="1">
      <alignment vertical="center" wrapText="1"/>
    </xf>
    <xf numFmtId="0" fontId="5" fillId="3" borderId="36" xfId="0" applyFont="1" applyFill="1" applyBorder="1"/>
    <xf numFmtId="165" fontId="11" fillId="4" borderId="35" xfId="0" applyNumberFormat="1" applyFont="1" applyFill="1" applyBorder="1" applyAlignment="1">
      <alignment horizontal="left" vertical="center" wrapText="1"/>
    </xf>
    <xf numFmtId="0" fontId="11" fillId="3" borderId="6" xfId="0" applyFont="1" applyFill="1" applyBorder="1" applyAlignment="1">
      <alignment vertical="center"/>
    </xf>
    <xf numFmtId="0" fontId="11" fillId="3" borderId="41" xfId="0" applyFont="1" applyFill="1" applyBorder="1" applyAlignment="1">
      <alignment vertical="center"/>
    </xf>
    <xf numFmtId="0" fontId="11" fillId="3" borderId="40" xfId="0" applyFont="1" applyFill="1" applyBorder="1" applyAlignment="1">
      <alignment vertical="center"/>
    </xf>
    <xf numFmtId="0" fontId="10" fillId="3" borderId="0" xfId="0" applyFont="1" applyFill="1"/>
    <xf numFmtId="0" fontId="11" fillId="4" borderId="8" xfId="0" applyFont="1" applyFill="1" applyBorder="1" applyAlignment="1">
      <alignment vertical="center"/>
    </xf>
    <xf numFmtId="165" fontId="11" fillId="4" borderId="8" xfId="0" applyNumberFormat="1" applyFont="1" applyFill="1" applyBorder="1" applyAlignment="1">
      <alignment horizontal="right" vertical="center"/>
    </xf>
    <xf numFmtId="0" fontId="10" fillId="0" borderId="0" xfId="0" applyFont="1"/>
    <xf numFmtId="166" fontId="10" fillId="3" borderId="17" xfId="0" applyNumberFormat="1" applyFont="1" applyFill="1" applyBorder="1" applyAlignment="1">
      <alignment horizontal="right" vertical="center" wrapText="1"/>
    </xf>
    <xf numFmtId="0" fontId="10" fillId="3" borderId="14" xfId="0" applyFont="1" applyFill="1" applyBorder="1" applyAlignment="1">
      <alignment horizontal="left" vertical="top" wrapText="1"/>
    </xf>
    <xf numFmtId="166" fontId="10" fillId="3" borderId="18" xfId="0" applyNumberFormat="1" applyFont="1" applyFill="1" applyBorder="1" applyAlignment="1">
      <alignment horizontal="right" vertical="center" wrapText="1"/>
    </xf>
    <xf numFmtId="0" fontId="22" fillId="3" borderId="0" xfId="0" quotePrefix="1" applyFont="1" applyFill="1"/>
    <xf numFmtId="166" fontId="11" fillId="3" borderId="25" xfId="0" applyNumberFormat="1" applyFont="1" applyFill="1" applyBorder="1" applyAlignment="1">
      <alignment horizontal="right" vertical="center"/>
    </xf>
    <xf numFmtId="0" fontId="11" fillId="3" borderId="12" xfId="0" applyFont="1" applyFill="1" applyBorder="1" applyAlignment="1">
      <alignment horizontal="left" vertical="center"/>
    </xf>
    <xf numFmtId="166" fontId="11" fillId="3" borderId="12" xfId="0" applyNumberFormat="1" applyFont="1" applyFill="1" applyBorder="1" applyAlignment="1">
      <alignment horizontal="right" vertical="center"/>
    </xf>
    <xf numFmtId="0" fontId="11" fillId="3" borderId="21" xfId="0" applyFont="1" applyFill="1" applyBorder="1" applyAlignment="1">
      <alignment horizontal="left" vertical="center"/>
    </xf>
    <xf numFmtId="0" fontId="11" fillId="3" borderId="0" xfId="0" applyFont="1" applyFill="1" applyAlignment="1">
      <alignment horizontal="left" vertical="center"/>
    </xf>
    <xf numFmtId="166" fontId="11" fillId="3" borderId="21" xfId="0" applyNumberFormat="1" applyFont="1" applyFill="1" applyBorder="1" applyAlignment="1">
      <alignment horizontal="right" vertical="center"/>
    </xf>
    <xf numFmtId="0" fontId="11" fillId="4" borderId="22" xfId="0" applyFont="1" applyFill="1" applyBorder="1" applyAlignment="1">
      <alignment vertical="center"/>
    </xf>
    <xf numFmtId="0" fontId="11" fillId="4" borderId="23" xfId="0" applyFont="1" applyFill="1" applyBorder="1" applyAlignment="1">
      <alignment vertical="center"/>
    </xf>
    <xf numFmtId="165" fontId="11" fillId="4" borderId="29" xfId="0" applyNumberFormat="1" applyFont="1" applyFill="1" applyBorder="1" applyAlignment="1">
      <alignment horizontal="left" vertical="center"/>
    </xf>
    <xf numFmtId="0" fontId="10" fillId="3" borderId="14" xfId="0" applyFont="1" applyFill="1" applyBorder="1" applyAlignment="1">
      <alignment horizontal="left" vertical="center"/>
    </xf>
    <xf numFmtId="44" fontId="11" fillId="3" borderId="30" xfId="0" applyNumberFormat="1" applyFont="1" applyFill="1" applyBorder="1" applyAlignment="1">
      <alignment horizontal="right" vertical="center"/>
    </xf>
    <xf numFmtId="0" fontId="10" fillId="3" borderId="19" xfId="0" applyFont="1" applyFill="1" applyBorder="1" applyAlignment="1">
      <alignment horizontal="left" vertical="center"/>
    </xf>
    <xf numFmtId="0" fontId="10" fillId="3" borderId="8" xfId="0" applyFont="1" applyFill="1" applyBorder="1"/>
    <xf numFmtId="44" fontId="11" fillId="3" borderId="18" xfId="0" applyNumberFormat="1" applyFont="1" applyFill="1" applyBorder="1" applyAlignment="1">
      <alignment horizontal="right" vertical="center"/>
    </xf>
    <xf numFmtId="0" fontId="11" fillId="3" borderId="34" xfId="0" applyFont="1" applyFill="1" applyBorder="1" applyAlignment="1">
      <alignment horizontal="left" vertical="center"/>
    </xf>
    <xf numFmtId="9" fontId="5" fillId="3" borderId="0" xfId="0" applyNumberFormat="1" applyFont="1" applyFill="1"/>
    <xf numFmtId="0" fontId="10" fillId="3" borderId="20" xfId="0" applyFont="1" applyFill="1" applyBorder="1" applyAlignment="1">
      <alignment horizontal="left" vertical="center"/>
    </xf>
    <xf numFmtId="0" fontId="10" fillId="3" borderId="21" xfId="0" applyFont="1" applyFill="1" applyBorder="1"/>
    <xf numFmtId="44" fontId="11" fillId="3" borderId="28" xfId="0" applyNumberFormat="1" applyFont="1" applyFill="1" applyBorder="1" applyAlignment="1">
      <alignment horizontal="right" vertical="center"/>
    </xf>
    <xf numFmtId="44" fontId="11" fillId="3" borderId="0" xfId="0" applyNumberFormat="1" applyFont="1" applyFill="1" applyAlignment="1">
      <alignment horizontal="right" vertical="center"/>
    </xf>
    <xf numFmtId="0" fontId="20" fillId="3" borderId="0" xfId="0" applyFont="1" applyFill="1" applyAlignment="1">
      <alignment wrapText="1"/>
    </xf>
    <xf numFmtId="0" fontId="10" fillId="3" borderId="8" xfId="0" applyFont="1" applyFill="1" applyBorder="1" applyAlignment="1">
      <alignment horizontal="left" vertical="center" wrapText="1"/>
    </xf>
    <xf numFmtId="0" fontId="10" fillId="3" borderId="0" xfId="0" applyFont="1" applyFill="1" applyAlignment="1">
      <alignment horizontal="left" vertical="top" wrapText="1"/>
    </xf>
    <xf numFmtId="0" fontId="13" fillId="3" borderId="0" xfId="0" applyFont="1" applyFill="1" applyAlignment="1">
      <alignment horizontal="left" vertical="center"/>
    </xf>
    <xf numFmtId="165" fontId="11" fillId="4" borderId="0" xfId="0" applyNumberFormat="1" applyFont="1" applyFill="1" applyAlignment="1">
      <alignment horizontal="left" vertical="center"/>
    </xf>
    <xf numFmtId="0" fontId="8" fillId="4" borderId="0" xfId="0" applyFont="1" applyFill="1" applyAlignment="1">
      <alignment vertical="center"/>
    </xf>
    <xf numFmtId="0" fontId="11" fillId="3" borderId="0" xfId="0" applyFont="1" applyFill="1" applyAlignment="1">
      <alignment vertical="center"/>
    </xf>
    <xf numFmtId="0" fontId="10" fillId="3" borderId="14" xfId="0" applyFont="1" applyFill="1" applyBorder="1"/>
    <xf numFmtId="165" fontId="11" fillId="4" borderId="12" xfId="0" applyNumberFormat="1" applyFont="1" applyFill="1" applyBorder="1" applyAlignment="1">
      <alignment horizontal="right" vertical="center"/>
    </xf>
    <xf numFmtId="0" fontId="10" fillId="3" borderId="19" xfId="0" quotePrefix="1"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4" xfId="0" applyFont="1" applyFill="1" applyBorder="1"/>
    <xf numFmtId="0" fontId="10" fillId="3" borderId="38" xfId="0" applyFont="1" applyFill="1" applyBorder="1"/>
    <xf numFmtId="166" fontId="10" fillId="3" borderId="35" xfId="0" applyNumberFormat="1" applyFont="1" applyFill="1" applyBorder="1"/>
    <xf numFmtId="0" fontId="10" fillId="3" borderId="34" xfId="0" applyFont="1" applyFill="1" applyBorder="1"/>
    <xf numFmtId="0" fontId="10" fillId="3" borderId="5" xfId="0" applyFont="1" applyFill="1" applyBorder="1"/>
    <xf numFmtId="168" fontId="10" fillId="2" borderId="7" xfId="4" applyNumberFormat="1" applyFont="1" applyFill="1" applyBorder="1" applyAlignment="1" applyProtection="1">
      <alignment horizontal="right" vertical="center" wrapText="1"/>
      <protection locked="0"/>
    </xf>
    <xf numFmtId="168" fontId="10" fillId="2" borderId="41" xfId="4" applyNumberFormat="1" applyFont="1" applyFill="1" applyBorder="1" applyAlignment="1" applyProtection="1">
      <alignment horizontal="right" vertical="center" wrapText="1"/>
      <protection locked="0"/>
    </xf>
    <xf numFmtId="168" fontId="10" fillId="2" borderId="40" xfId="4" applyNumberFormat="1" applyFont="1" applyFill="1" applyBorder="1" applyAlignment="1" applyProtection="1">
      <alignment horizontal="right" vertical="center" wrapText="1"/>
      <protection locked="0"/>
    </xf>
    <xf numFmtId="168" fontId="6" fillId="2" borderId="10" xfId="4" applyNumberFormat="1" applyFont="1" applyFill="1" applyBorder="1" applyAlignment="1" applyProtection="1">
      <alignment horizontal="right" vertical="center" wrapText="1"/>
      <protection locked="0"/>
    </xf>
    <xf numFmtId="168" fontId="6" fillId="2" borderId="6" xfId="4" applyNumberFormat="1" applyFont="1" applyFill="1" applyBorder="1" applyAlignment="1" applyProtection="1">
      <alignment horizontal="right" vertical="center" wrapText="1"/>
      <protection locked="0"/>
    </xf>
    <xf numFmtId="166" fontId="10" fillId="0" borderId="33" xfId="0" applyNumberFormat="1" applyFont="1" applyBorder="1" applyAlignment="1">
      <alignment horizontal="right"/>
    </xf>
    <xf numFmtId="166" fontId="10" fillId="3" borderId="17" xfId="0" applyNumberFormat="1" applyFont="1" applyFill="1" applyBorder="1" applyAlignment="1">
      <alignment horizontal="right"/>
    </xf>
    <xf numFmtId="166" fontId="10" fillId="3" borderId="18" xfId="0" applyNumberFormat="1" applyFont="1" applyFill="1" applyBorder="1" applyAlignment="1">
      <alignment horizontal="right"/>
    </xf>
    <xf numFmtId="166" fontId="10" fillId="3" borderId="35" xfId="0" applyNumberFormat="1" applyFont="1" applyFill="1" applyBorder="1" applyAlignment="1">
      <alignment horizontal="right"/>
    </xf>
    <xf numFmtId="0" fontId="10" fillId="3" borderId="39" xfId="3" applyFont="1" applyFill="1" applyBorder="1" applyAlignment="1" applyProtection="1">
      <alignment horizontal="right" vertical="center" wrapText="1"/>
    </xf>
    <xf numFmtId="0" fontId="10" fillId="3" borderId="35" xfId="3" applyFont="1" applyFill="1" applyBorder="1" applyAlignment="1" applyProtection="1">
      <alignment horizontal="right" vertical="center" wrapText="1"/>
    </xf>
    <xf numFmtId="166" fontId="10" fillId="3" borderId="35" xfId="3" applyNumberFormat="1" applyFont="1" applyFill="1" applyBorder="1" applyAlignment="1" applyProtection="1">
      <alignment horizontal="right" vertical="center" wrapText="1"/>
    </xf>
    <xf numFmtId="0" fontId="14" fillId="3" borderId="0" xfId="0" applyFont="1" applyFill="1" applyAlignment="1">
      <alignment vertical="center"/>
    </xf>
    <xf numFmtId="0" fontId="25" fillId="3" borderId="0" xfId="0" applyFont="1" applyFill="1" applyAlignment="1">
      <alignment vertical="center"/>
    </xf>
    <xf numFmtId="0" fontId="26" fillId="3" borderId="0" xfId="0" applyFont="1" applyFill="1" applyAlignment="1">
      <alignment vertical="center"/>
    </xf>
    <xf numFmtId="0" fontId="27" fillId="3" borderId="0" xfId="0" applyFont="1" applyFill="1"/>
    <xf numFmtId="0" fontId="28" fillId="3" borderId="0" xfId="0" applyFont="1" applyFill="1"/>
    <xf numFmtId="0" fontId="29" fillId="4" borderId="7" xfId="0" applyFont="1" applyFill="1" applyBorder="1"/>
    <xf numFmtId="0" fontId="30" fillId="3" borderId="0" xfId="0" applyFont="1" applyFill="1"/>
    <xf numFmtId="0" fontId="31" fillId="3" borderId="0" xfId="0" applyFont="1" applyFill="1"/>
    <xf numFmtId="0" fontId="28" fillId="3" borderId="7" xfId="0" applyFont="1" applyFill="1" applyBorder="1"/>
    <xf numFmtId="9" fontId="32" fillId="3" borderId="7" xfId="0" applyNumberFormat="1" applyFont="1" applyFill="1" applyBorder="1"/>
    <xf numFmtId="9" fontId="33" fillId="3" borderId="7" xfId="2" applyFont="1" applyFill="1" applyBorder="1"/>
    <xf numFmtId="9" fontId="28" fillId="3" borderId="0" xfId="0" applyNumberFormat="1" applyFont="1" applyFill="1"/>
    <xf numFmtId="0" fontId="34" fillId="4" borderId="7" xfId="0" applyFont="1" applyFill="1" applyBorder="1"/>
    <xf numFmtId="0" fontId="35" fillId="4" borderId="7" xfId="0" applyFont="1" applyFill="1" applyBorder="1"/>
    <xf numFmtId="0" fontId="35" fillId="4" borderId="7" xfId="0" applyFont="1" applyFill="1" applyBorder="1" applyAlignment="1">
      <alignment wrapText="1"/>
    </xf>
    <xf numFmtId="0" fontId="34" fillId="3" borderId="7" xfId="0" applyFont="1" applyFill="1" applyBorder="1"/>
    <xf numFmtId="2" fontId="33" fillId="3" borderId="0" xfId="0" applyNumberFormat="1" applyFont="1" applyFill="1"/>
    <xf numFmtId="9" fontId="33" fillId="3" borderId="0" xfId="2" applyFont="1" applyFill="1"/>
    <xf numFmtId="0" fontId="34" fillId="3" borderId="7" xfId="0" quotePrefix="1" applyFont="1" applyFill="1" applyBorder="1"/>
    <xf numFmtId="0" fontId="34" fillId="0" borderId="7" xfId="0" applyFont="1" applyBorder="1"/>
    <xf numFmtId="0" fontId="34" fillId="3" borderId="0" xfId="0" applyFont="1" applyFill="1"/>
    <xf numFmtId="0" fontId="35" fillId="3" borderId="0" xfId="0" applyFont="1" applyFill="1"/>
    <xf numFmtId="0" fontId="36" fillId="3" borderId="0" xfId="0" applyFont="1" applyFill="1"/>
    <xf numFmtId="44" fontId="37" fillId="3" borderId="0" xfId="1" applyFont="1" applyFill="1" applyProtection="1"/>
    <xf numFmtId="164" fontId="37" fillId="3" borderId="0" xfId="1" applyNumberFormat="1" applyFont="1" applyFill="1"/>
    <xf numFmtId="44" fontId="34" fillId="3" borderId="0" xfId="1" applyFont="1" applyFill="1"/>
    <xf numFmtId="44" fontId="31" fillId="3" borderId="0" xfId="1" applyFont="1" applyFill="1"/>
    <xf numFmtId="0" fontId="38" fillId="4" borderId="7" xfId="0" applyFont="1" applyFill="1" applyBorder="1"/>
    <xf numFmtId="44" fontId="28" fillId="3" borderId="7" xfId="0" applyNumberFormat="1" applyFont="1" applyFill="1" applyBorder="1"/>
    <xf numFmtId="44" fontId="28" fillId="3" borderId="7" xfId="1" applyFont="1" applyFill="1" applyBorder="1"/>
    <xf numFmtId="44" fontId="26" fillId="3" borderId="7" xfId="1" applyFont="1" applyFill="1" applyBorder="1"/>
    <xf numFmtId="44" fontId="32" fillId="3" borderId="0" xfId="1" applyFont="1" applyFill="1"/>
    <xf numFmtId="0" fontId="38" fillId="4" borderId="7" xfId="0" applyFont="1" applyFill="1" applyBorder="1" applyAlignment="1">
      <alignment horizontal="left"/>
    </xf>
    <xf numFmtId="0" fontId="29" fillId="3" borderId="0" xfId="0" applyFont="1" applyFill="1"/>
    <xf numFmtId="9" fontId="28" fillId="3" borderId="7" xfId="0" applyNumberFormat="1" applyFont="1" applyFill="1" applyBorder="1"/>
    <xf numFmtId="44" fontId="26" fillId="3" borderId="7" xfId="0" applyNumberFormat="1" applyFont="1" applyFill="1" applyBorder="1"/>
    <xf numFmtId="44" fontId="28" fillId="3" borderId="0" xfId="0" applyNumberFormat="1" applyFont="1" applyFill="1"/>
    <xf numFmtId="44" fontId="28" fillId="3" borderId="0" xfId="1" applyFont="1" applyFill="1" applyBorder="1"/>
    <xf numFmtId="44" fontId="26" fillId="3" borderId="0" xfId="0" applyNumberFormat="1" applyFont="1" applyFill="1"/>
    <xf numFmtId="168" fontId="10" fillId="7" borderId="9" xfId="4" applyNumberFormat="1" applyFont="1" applyFill="1" applyBorder="1" applyAlignment="1" applyProtection="1">
      <alignment vertical="center" wrapText="1"/>
    </xf>
    <xf numFmtId="166" fontId="10" fillId="7" borderId="36" xfId="0" applyNumberFormat="1" applyFont="1" applyFill="1" applyBorder="1"/>
    <xf numFmtId="0" fontId="10" fillId="3" borderId="7" xfId="0" applyFont="1" applyFill="1" applyBorder="1" applyAlignment="1">
      <alignment horizontal="left" vertical="top" wrapText="1"/>
    </xf>
    <xf numFmtId="0" fontId="25" fillId="5" borderId="0" xfId="0" applyFont="1" applyFill="1" applyAlignment="1">
      <alignment vertical="center"/>
    </xf>
    <xf numFmtId="0" fontId="39" fillId="5" borderId="0" xfId="0" applyFont="1" applyFill="1" applyAlignment="1">
      <alignment vertical="center"/>
    </xf>
    <xf numFmtId="44" fontId="36" fillId="3" borderId="0" xfId="0" applyNumberFormat="1" applyFont="1" applyFill="1"/>
    <xf numFmtId="44" fontId="44" fillId="3" borderId="7" xfId="1" applyFont="1" applyFill="1" applyBorder="1"/>
    <xf numFmtId="0" fontId="10" fillId="3" borderId="9" xfId="0" applyFont="1" applyFill="1" applyBorder="1"/>
    <xf numFmtId="165" fontId="46" fillId="4" borderId="22" xfId="0" applyNumberFormat="1" applyFont="1" applyFill="1" applyBorder="1" applyAlignment="1">
      <alignment horizontal="left" vertical="center"/>
    </xf>
    <xf numFmtId="165" fontId="46" fillId="4" borderId="23" xfId="0" applyNumberFormat="1" applyFont="1" applyFill="1" applyBorder="1" applyAlignment="1">
      <alignment horizontal="left" vertical="center"/>
    </xf>
    <xf numFmtId="165" fontId="46" fillId="4" borderId="29" xfId="0" applyNumberFormat="1" applyFont="1" applyFill="1" applyBorder="1" applyAlignment="1">
      <alignment horizontal="left" vertical="center"/>
    </xf>
    <xf numFmtId="14" fontId="0" fillId="5" borderId="0" xfId="0" applyNumberFormat="1" applyFill="1" applyAlignment="1">
      <alignment horizontal="left" vertical="center"/>
    </xf>
    <xf numFmtId="0" fontId="0" fillId="5" borderId="15" xfId="0" applyFill="1" applyBorder="1" applyAlignment="1">
      <alignment horizontal="left" vertical="top" wrapText="1"/>
    </xf>
    <xf numFmtId="0" fontId="0" fillId="3" borderId="15" xfId="0" applyFill="1" applyBorder="1" applyAlignment="1">
      <alignment horizontal="left" vertical="top" wrapText="1"/>
    </xf>
    <xf numFmtId="0" fontId="0" fillId="5" borderId="31" xfId="0" applyFill="1" applyBorder="1" applyAlignment="1">
      <alignment horizontal="left" vertical="top" wrapText="1"/>
    </xf>
    <xf numFmtId="0" fontId="0" fillId="5" borderId="14" xfId="0" applyFill="1" applyBorder="1" applyAlignment="1">
      <alignment vertical="center"/>
    </xf>
    <xf numFmtId="0" fontId="0" fillId="3" borderId="14" xfId="0" applyFill="1" applyBorder="1" applyAlignment="1">
      <alignment vertical="top"/>
    </xf>
    <xf numFmtId="0" fontId="0" fillId="5" borderId="20" xfId="0" applyFill="1" applyBorder="1" applyAlignment="1">
      <alignment vertical="top"/>
    </xf>
    <xf numFmtId="0" fontId="0" fillId="5" borderId="0" xfId="0" applyFill="1" applyAlignment="1">
      <alignment horizontal="left"/>
    </xf>
    <xf numFmtId="14" fontId="0" fillId="3" borderId="0" xfId="0" applyNumberFormat="1" applyFill="1" applyAlignment="1">
      <alignment horizontal="left" vertical="top"/>
    </xf>
    <xf numFmtId="14" fontId="0" fillId="5" borderId="0" xfId="0" applyNumberFormat="1" applyFill="1" applyAlignment="1">
      <alignment horizontal="left" vertical="top"/>
    </xf>
    <xf numFmtId="0" fontId="0" fillId="3" borderId="0" xfId="0" applyFill="1" applyAlignment="1">
      <alignment horizontal="left"/>
    </xf>
    <xf numFmtId="14" fontId="0" fillId="5" borderId="21" xfId="0" applyNumberFormat="1" applyFill="1" applyBorder="1" applyAlignment="1">
      <alignment horizontal="left" vertical="top"/>
    </xf>
    <xf numFmtId="0" fontId="0" fillId="3" borderId="15" xfId="0" applyFill="1" applyBorder="1" applyAlignment="1">
      <alignment vertical="top" wrapText="1"/>
    </xf>
    <xf numFmtId="0" fontId="16" fillId="3" borderId="14" xfId="0" applyFont="1" applyFill="1" applyBorder="1" applyAlignment="1">
      <alignment horizontal="left" vertical="top" wrapText="1"/>
    </xf>
    <xf numFmtId="0" fontId="24" fillId="3" borderId="0" xfId="0" applyFont="1" applyFill="1" applyAlignment="1">
      <alignment horizontal="left" vertical="top" wrapText="1"/>
    </xf>
    <xf numFmtId="0" fontId="24" fillId="3" borderId="15"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3" xfId="0" applyFont="1" applyFill="1" applyBorder="1" applyAlignment="1">
      <alignment horizontal="left" vertical="top" wrapText="1"/>
    </xf>
    <xf numFmtId="0" fontId="13" fillId="4" borderId="11" xfId="0" applyFont="1" applyFill="1" applyBorder="1" applyAlignment="1">
      <alignment horizontal="left" vertical="center"/>
    </xf>
    <xf numFmtId="0" fontId="13" fillId="4" borderId="12" xfId="0" applyFont="1" applyFill="1" applyBorder="1" applyAlignment="1">
      <alignment horizontal="left" vertical="center"/>
    </xf>
    <xf numFmtId="0" fontId="13" fillId="4" borderId="13" xfId="0" applyFont="1" applyFill="1" applyBorder="1" applyAlignment="1">
      <alignment horizontal="left" vertical="center"/>
    </xf>
    <xf numFmtId="0" fontId="24" fillId="3" borderId="14" xfId="0" applyFont="1" applyFill="1" applyBorder="1" applyAlignment="1">
      <alignment horizontal="left" vertical="top" wrapText="1"/>
    </xf>
    <xf numFmtId="0" fontId="11" fillId="4" borderId="34" xfId="0" applyFont="1" applyFill="1" applyBorder="1" applyAlignment="1">
      <alignment horizontal="left" vertical="center"/>
    </xf>
    <xf numFmtId="0" fontId="11" fillId="4" borderId="9" xfId="0" applyFont="1" applyFill="1" applyBorder="1" applyAlignment="1">
      <alignment horizontal="left" vertical="center"/>
    </xf>
    <xf numFmtId="0" fontId="11" fillId="4" borderId="5" xfId="0" applyFont="1" applyFill="1" applyBorder="1" applyAlignment="1">
      <alignment horizontal="left" vertical="center"/>
    </xf>
    <xf numFmtId="0" fontId="10" fillId="3" borderId="37" xfId="0" applyFont="1" applyFill="1" applyBorder="1" applyAlignment="1">
      <alignment horizontal="left" vertical="center"/>
    </xf>
    <xf numFmtId="0" fontId="10" fillId="3" borderId="7"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0" fillId="0" borderId="19" xfId="0" applyFont="1" applyBorder="1" applyAlignment="1">
      <alignment horizontal="left" vertical="center" wrapText="1"/>
    </xf>
    <xf numFmtId="0" fontId="10" fillId="0" borderId="4" xfId="0" applyFont="1" applyBorder="1" applyAlignment="1">
      <alignment horizontal="left" vertical="center" wrapText="1"/>
    </xf>
    <xf numFmtId="0" fontId="45" fillId="3" borderId="16" xfId="0" applyFont="1" applyFill="1" applyBorder="1" applyAlignment="1">
      <alignment horizontal="left" vertical="top" wrapText="1"/>
    </xf>
    <xf numFmtId="0" fontId="45" fillId="3" borderId="38" xfId="0" applyFont="1" applyFill="1" applyBorder="1" applyAlignment="1">
      <alignment horizontal="left" vertical="top" wrapText="1"/>
    </xf>
    <xf numFmtId="0" fontId="10" fillId="3" borderId="19"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19"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4" xfId="0" applyFont="1" applyFill="1" applyBorder="1" applyAlignment="1">
      <alignment horizontal="left" vertical="top" wrapText="1"/>
    </xf>
    <xf numFmtId="0" fontId="21" fillId="3" borderId="14" xfId="0" applyFont="1" applyFill="1" applyBorder="1" applyAlignment="1">
      <alignment horizontal="left" vertical="top" wrapText="1"/>
    </xf>
    <xf numFmtId="0" fontId="21" fillId="3" borderId="0" xfId="0" applyFont="1" applyFill="1" applyAlignment="1">
      <alignment horizontal="left" vertical="top" wrapText="1"/>
    </xf>
    <xf numFmtId="0" fontId="21" fillId="3" borderId="3" xfId="0" applyFont="1" applyFill="1" applyBorder="1" applyAlignment="1">
      <alignment horizontal="left" vertical="top" wrapText="1"/>
    </xf>
    <xf numFmtId="0" fontId="45" fillId="3" borderId="34" xfId="0" applyFont="1" applyFill="1" applyBorder="1" applyAlignment="1">
      <alignment horizontal="left" vertical="top" wrapText="1"/>
    </xf>
    <xf numFmtId="0" fontId="45" fillId="3" borderId="9" xfId="0" applyFont="1" applyFill="1" applyBorder="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vertical="top"/>
    </xf>
    <xf numFmtId="0" fontId="18" fillId="3" borderId="12" xfId="0" applyFont="1" applyFill="1" applyBorder="1" applyAlignment="1">
      <alignment horizontal="left" vertical="top" wrapText="1"/>
    </xf>
    <xf numFmtId="0" fontId="15" fillId="3" borderId="0" xfId="0" applyFont="1" applyFill="1" applyAlignment="1">
      <alignment horizontal="left" vertical="top" wrapText="1"/>
    </xf>
    <xf numFmtId="0" fontId="0" fillId="7" borderId="0" xfId="0" applyFill="1" applyAlignment="1">
      <alignment horizontal="left" vertical="top" wrapText="1"/>
    </xf>
    <xf numFmtId="0" fontId="0" fillId="5" borderId="0" xfId="0" quotePrefix="1" applyFill="1" applyAlignment="1">
      <alignment horizontal="left" vertical="top" wrapText="1"/>
    </xf>
    <xf numFmtId="0" fontId="40" fillId="0" borderId="0" xfId="7" applyAlignment="1" applyProtection="1">
      <alignment horizontal="left" vertical="center"/>
    </xf>
    <xf numFmtId="0" fontId="42" fillId="3" borderId="0" xfId="7" applyFont="1" applyFill="1" applyAlignment="1" applyProtection="1">
      <alignment horizontal="left" vertical="center"/>
    </xf>
    <xf numFmtId="14" fontId="0" fillId="5" borderId="0" xfId="0" applyNumberFormat="1" applyFill="1" applyAlignment="1">
      <alignment horizontal="left"/>
    </xf>
  </cellXfs>
  <cellStyles count="8">
    <cellStyle name="Hyperlink" xfId="7" builtinId="8"/>
    <cellStyle name="Invoer" xfId="3" builtinId="20"/>
    <cellStyle name="Komma" xfId="4" builtinId="3"/>
    <cellStyle name="Komma 2" xfId="6" xr:uid="{5377DFE9-6BC2-4FF2-8E0E-4D3ADB47BF56}"/>
    <cellStyle name="Procent" xfId="2" builtinId="5"/>
    <cellStyle name="Standaard" xfId="0" builtinId="0"/>
    <cellStyle name="Valuta" xfId="1" builtinId="4"/>
    <cellStyle name="Valuta 2" xfId="5" xr:uid="{F8560A97-4871-4283-9F57-9FF30570D12F}"/>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rgb="FFFFCC99"/>
        </patternFill>
      </fill>
    </dxf>
    <dxf>
      <fill>
        <patternFill>
          <bgColor rgb="FFFFCC99"/>
        </patternFill>
      </fill>
    </dxf>
  </dxfs>
  <tableStyles count="0" defaultTableStyle="TableStyleMedium2" defaultPivotStyle="PivotStyleLight16"/>
  <colors>
    <mruColors>
      <color rgb="FF0000CD"/>
      <color rgb="FF002060"/>
      <color rgb="FFFFFFFF"/>
      <color rgb="FFF4B084"/>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123825</xdr:rowOff>
    </xdr:from>
    <xdr:to>
      <xdr:col>5</xdr:col>
      <xdr:colOff>12573</xdr:colOff>
      <xdr:row>1</xdr:row>
      <xdr:rowOff>35263</xdr:rowOff>
    </xdr:to>
    <xdr:pic>
      <xdr:nvPicPr>
        <xdr:cNvPr id="4" name="Afbeelding 3">
          <a:extLst>
            <a:ext uri="{FF2B5EF4-FFF2-40B4-BE49-F238E27FC236}">
              <a16:creationId xmlns:a16="http://schemas.microsoft.com/office/drawing/2014/main" id="{05D72581-7DFA-43D0-9CAB-5B3EF8842B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3275" y="123825"/>
          <a:ext cx="1835023" cy="540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123825</xdr:colOff>
      <xdr:row>1</xdr:row>
      <xdr:rowOff>76200</xdr:rowOff>
    </xdr:from>
    <xdr:to>
      <xdr:col>11</xdr:col>
      <xdr:colOff>170003</xdr:colOff>
      <xdr:row>3</xdr:row>
      <xdr:rowOff>93966</xdr:rowOff>
    </xdr:to>
    <xdr:pic>
      <xdr:nvPicPr>
        <xdr:cNvPr id="2" name="Afbeelding 1">
          <a:extLst>
            <a:ext uri="{FF2B5EF4-FFF2-40B4-BE49-F238E27FC236}">
              <a16:creationId xmlns:a16="http://schemas.microsoft.com/office/drawing/2014/main" id="{00F05906-9DF6-48DE-86E5-BA708BB973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77025" y="266700"/>
          <a:ext cx="1874978" cy="570216"/>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zilverenkruis.nl/zorgaanbieders/zorgsoort/huisartsenzorg/rekentools/enquete-taakdelegatie" TargetMode="External"/><Relationship Id="rId2" Type="http://schemas.openxmlformats.org/officeDocument/2006/relationships/hyperlink" Target="https://www.zilverenkruis.nl/zorgaanbieders/contact/contactformulier" TargetMode="External"/><Relationship Id="rId1" Type="http://schemas.openxmlformats.org/officeDocument/2006/relationships/hyperlink" Target="https://www.zilverenkruis.nl/zorgaanbieders/zorgsoort/huisartsenzorg/desk/vragen-taakdelegati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7CB69-196A-44FC-97DA-4A1A13E20886}">
  <sheetPr>
    <tabColor rgb="FFF4B084"/>
  </sheetPr>
  <dimension ref="A1:AU114"/>
  <sheetViews>
    <sheetView tabSelected="1" zoomScaleNormal="100" workbookViewId="0"/>
  </sheetViews>
  <sheetFormatPr defaultColWidth="0" defaultRowHeight="15" customHeight="1" zeroHeight="1" x14ac:dyDescent="0.25"/>
  <cols>
    <col min="1" max="1" width="9" style="34" customWidth="1"/>
    <col min="2" max="2" width="89.42578125" style="34" customWidth="1"/>
    <col min="3" max="3" width="18.28515625" style="34" customWidth="1"/>
    <col min="4" max="4" width="13.7109375" style="33" customWidth="1"/>
    <col min="5" max="5" width="13.5703125" style="34" customWidth="1"/>
    <col min="6" max="6" width="11.42578125" style="34" customWidth="1"/>
    <col min="7" max="7" width="11.42578125" style="34" hidden="1" customWidth="1"/>
    <col min="8" max="8" width="10.42578125" style="35" hidden="1" customWidth="1"/>
    <col min="9" max="9" width="11.42578125" style="37" hidden="1" customWidth="1"/>
    <col min="10" max="10" width="12.140625" style="37" hidden="1" customWidth="1"/>
    <col min="11" max="11" width="9.7109375" style="37" hidden="1" customWidth="1"/>
    <col min="12" max="12" width="9.85546875" style="37" hidden="1" customWidth="1"/>
    <col min="13" max="47" width="0" style="37" hidden="1" customWidth="1"/>
    <col min="48" max="16384" width="8.7109375" style="37" hidden="1"/>
  </cols>
  <sheetData>
    <row r="1" spans="2:8" ht="50.1" customHeight="1" x14ac:dyDescent="0.25"/>
    <row r="2" spans="2:8" ht="15" customHeight="1" thickBot="1" x14ac:dyDescent="0.3">
      <c r="B2" s="36"/>
      <c r="C2" s="36"/>
      <c r="D2" s="40"/>
      <c r="H2" s="34"/>
    </row>
    <row r="3" spans="2:8" ht="30" customHeight="1" x14ac:dyDescent="0.25">
      <c r="B3" s="199" t="s">
        <v>0</v>
      </c>
      <c r="C3" s="200"/>
      <c r="D3" s="200"/>
      <c r="E3" s="201"/>
      <c r="H3" s="34"/>
    </row>
    <row r="4" spans="2:8" ht="15" customHeight="1" x14ac:dyDescent="0.25">
      <c r="B4" s="41" t="s">
        <v>103</v>
      </c>
      <c r="C4" s="105"/>
      <c r="D4" s="105"/>
      <c r="E4" s="42"/>
      <c r="H4" s="34"/>
    </row>
    <row r="5" spans="2:8" ht="15" customHeight="1" x14ac:dyDescent="0.25">
      <c r="B5" s="43"/>
      <c r="C5" s="105"/>
      <c r="D5" s="105"/>
      <c r="E5" s="42"/>
      <c r="H5" s="34"/>
    </row>
    <row r="6" spans="2:8" ht="29.25" customHeight="1" x14ac:dyDescent="0.25">
      <c r="B6" s="202" t="s">
        <v>1</v>
      </c>
      <c r="C6" s="194"/>
      <c r="D6" s="194"/>
      <c r="E6" s="195"/>
      <c r="H6" s="34"/>
    </row>
    <row r="7" spans="2:8" ht="55.5" customHeight="1" x14ac:dyDescent="0.25">
      <c r="B7" s="202" t="s">
        <v>2</v>
      </c>
      <c r="C7" s="194"/>
      <c r="D7" s="194"/>
      <c r="E7" s="195"/>
      <c r="H7" s="34"/>
    </row>
    <row r="8" spans="2:8" ht="69.75" customHeight="1" x14ac:dyDescent="0.25">
      <c r="B8" s="202" t="s">
        <v>3</v>
      </c>
      <c r="C8" s="194"/>
      <c r="D8" s="194"/>
      <c r="E8" s="195"/>
      <c r="H8" s="34"/>
    </row>
    <row r="9" spans="2:8" ht="57" customHeight="1" x14ac:dyDescent="0.25">
      <c r="B9" s="193" t="s">
        <v>4</v>
      </c>
      <c r="C9" s="194"/>
      <c r="D9" s="194"/>
      <c r="E9" s="195"/>
      <c r="H9" s="34"/>
    </row>
    <row r="10" spans="2:8" ht="28.5" customHeight="1" x14ac:dyDescent="0.25">
      <c r="B10" s="193" t="s">
        <v>101</v>
      </c>
      <c r="C10" s="194"/>
      <c r="D10" s="194"/>
      <c r="E10" s="195"/>
      <c r="H10" s="34"/>
    </row>
    <row r="11" spans="2:8" ht="15" customHeight="1" x14ac:dyDescent="0.25">
      <c r="B11" s="44"/>
      <c r="C11" s="45"/>
      <c r="D11" s="46"/>
      <c r="E11" s="47"/>
      <c r="H11" s="34"/>
    </row>
    <row r="12" spans="2:8" ht="15" customHeight="1" x14ac:dyDescent="0.25">
      <c r="B12" s="203" t="s">
        <v>5</v>
      </c>
      <c r="C12" s="204"/>
      <c r="D12" s="205"/>
      <c r="E12" s="48" t="s">
        <v>6</v>
      </c>
      <c r="H12" s="34"/>
    </row>
    <row r="13" spans="2:8" ht="15" customHeight="1" x14ac:dyDescent="0.25">
      <c r="B13" s="206" t="s">
        <v>7</v>
      </c>
      <c r="C13" s="207"/>
      <c r="D13" s="207"/>
      <c r="E13" s="38"/>
      <c r="H13" s="34"/>
    </row>
    <row r="14" spans="2:8" ht="15" customHeight="1" x14ac:dyDescent="0.25">
      <c r="B14" s="49"/>
      <c r="C14" s="50"/>
      <c r="D14" s="50"/>
      <c r="E14" s="51"/>
      <c r="H14" s="34"/>
    </row>
    <row r="15" spans="2:8" ht="15" customHeight="1" x14ac:dyDescent="0.25">
      <c r="B15" s="52" t="s">
        <v>8</v>
      </c>
      <c r="C15" s="53"/>
      <c r="D15" s="106" t="s">
        <v>9</v>
      </c>
      <c r="E15" s="54" t="s">
        <v>6</v>
      </c>
      <c r="H15" s="34"/>
    </row>
    <row r="16" spans="2:8" ht="15" customHeight="1" x14ac:dyDescent="0.25">
      <c r="B16" s="211" t="s">
        <v>10</v>
      </c>
      <c r="C16" s="212"/>
      <c r="D16" s="13"/>
      <c r="E16" s="123">
        <f>D16*Variabelen!F24/Variabelen!C19*38</f>
        <v>0</v>
      </c>
      <c r="H16" s="34"/>
    </row>
    <row r="17" spans="2:8" ht="15" customHeight="1" x14ac:dyDescent="0.25">
      <c r="B17" s="49"/>
      <c r="C17" s="50"/>
      <c r="D17" s="50"/>
      <c r="E17" s="51"/>
      <c r="H17" s="34"/>
    </row>
    <row r="18" spans="2:8" ht="15" customHeight="1" x14ac:dyDescent="0.25">
      <c r="B18" s="52" t="s">
        <v>11</v>
      </c>
      <c r="C18" s="53"/>
      <c r="D18" s="106" t="s">
        <v>9</v>
      </c>
      <c r="E18" s="54" t="s">
        <v>6</v>
      </c>
      <c r="H18" s="34"/>
    </row>
    <row r="19" spans="2:8" ht="15" customHeight="1" x14ac:dyDescent="0.25">
      <c r="B19" s="55" t="s">
        <v>12</v>
      </c>
      <c r="C19" s="56"/>
      <c r="D19" s="121"/>
      <c r="E19" s="124">
        <f>D19*(Variabelen!B10/60)*Variabelen!C18/Variabelen!C19*38</f>
        <v>0</v>
      </c>
      <c r="F19" s="58"/>
      <c r="H19" s="34"/>
    </row>
    <row r="20" spans="2:8" ht="15" customHeight="1" x14ac:dyDescent="0.25">
      <c r="B20" s="59" t="s">
        <v>13</v>
      </c>
      <c r="C20" s="60"/>
      <c r="D20" s="122"/>
      <c r="E20" s="125">
        <f>D20*Variabelen!B7*(Variabelen!B12/60)*Variabelen!C18/Variabelen!C19*38</f>
        <v>0</v>
      </c>
      <c r="H20" s="61"/>
    </row>
    <row r="21" spans="2:8" ht="15" customHeight="1" x14ac:dyDescent="0.25">
      <c r="B21" s="62"/>
      <c r="C21" s="63"/>
      <c r="D21" s="64"/>
      <c r="E21" s="51"/>
      <c r="H21" s="34"/>
    </row>
    <row r="22" spans="2:8" ht="15" customHeight="1" x14ac:dyDescent="0.25">
      <c r="B22" s="52" t="s">
        <v>14</v>
      </c>
      <c r="C22" s="107" t="s">
        <v>15</v>
      </c>
      <c r="D22" s="106" t="s">
        <v>9</v>
      </c>
      <c r="E22" s="54" t="s">
        <v>6</v>
      </c>
      <c r="H22" s="34"/>
    </row>
    <row r="23" spans="2:8" ht="33.75" customHeight="1" x14ac:dyDescent="0.25">
      <c r="B23" s="65"/>
      <c r="C23" s="171" t="s">
        <v>16</v>
      </c>
      <c r="D23" s="66"/>
      <c r="E23" s="57"/>
      <c r="H23" s="34"/>
    </row>
    <row r="24" spans="2:8" ht="15" customHeight="1" x14ac:dyDescent="0.25">
      <c r="B24" s="59" t="s">
        <v>17</v>
      </c>
      <c r="C24" s="26"/>
      <c r="D24" s="118"/>
      <c r="E24" s="124" t="str">
        <f>IF(C24="Ja",
D24*(Variabelen!C11/60)*Variabelen!C18/Variabelen!C19*38,IF(C24="Nee",
D24*(Variabelen!B11/60)*Variabelen!C18/Variabelen!C19*38,
"Vul cel C24 in."))</f>
        <v>Vul cel C24 in.</v>
      </c>
      <c r="F24" s="67"/>
      <c r="H24" s="34"/>
    </row>
    <row r="25" spans="2:8" ht="15" customHeight="1" x14ac:dyDescent="0.25">
      <c r="B25" s="59" t="s">
        <v>19</v>
      </c>
      <c r="C25" s="27"/>
      <c r="D25" s="119"/>
      <c r="E25" s="124" t="str">
        <f>IF(C25="Ja",
D25*(Variabelen!C13/60)*Variabelen!C18/Variabelen!C19*38,IF(C25="Nee",
D25*(Variabelen!B13/60)*Variabelen!C18/Variabelen!C19*38,
"Vul cel C25 in."))</f>
        <v>Vul cel C25 in.</v>
      </c>
      <c r="F25" s="67"/>
      <c r="H25" s="34"/>
    </row>
    <row r="26" spans="2:8" ht="15" customHeight="1" x14ac:dyDescent="0.25">
      <c r="B26" s="59" t="s">
        <v>20</v>
      </c>
      <c r="C26" s="26"/>
      <c r="D26" s="118"/>
      <c r="E26" s="124" t="str">
        <f>IF(C26="Ja",
D26*(Variabelen!C14/60)*Variabelen!C18/Variabelen!C19*38,IF(C26="Nee",
D16*Variabelen!E28/Variabelen!C19*38,
"Vul cel C26 in."))</f>
        <v>Vul cel C26 in.</v>
      </c>
      <c r="F26" s="37"/>
      <c r="H26" s="34"/>
    </row>
    <row r="27" spans="2:8" ht="15" customHeight="1" x14ac:dyDescent="0.25">
      <c r="B27" s="68" t="s">
        <v>22</v>
      </c>
      <c r="C27" s="28"/>
      <c r="D27" s="120"/>
      <c r="E27" s="125" t="str">
        <f>IF(C27="Ja",
D27*Variabelen!C18*(Variabelen!C15/60)/Variabelen!C19*38, IF(C27="Nee",
D27*Variabelen!C18*(Variabelen!B15/60)/Variabelen!C19*38,
"Vul cel C27 in."))</f>
        <v>Vul cel C27 in.</v>
      </c>
      <c r="F27" s="67"/>
      <c r="H27" s="34"/>
    </row>
    <row r="28" spans="2:8" ht="26.25" customHeight="1" x14ac:dyDescent="0.25">
      <c r="B28" s="223" t="s">
        <v>104</v>
      </c>
      <c r="C28" s="224"/>
      <c r="D28" s="169"/>
      <c r="E28" s="170"/>
      <c r="F28" s="67"/>
      <c r="H28" s="34"/>
    </row>
    <row r="29" spans="2:8" ht="15" customHeight="1" x14ac:dyDescent="0.25">
      <c r="B29" s="196" t="s">
        <v>23</v>
      </c>
      <c r="C29" s="197"/>
      <c r="D29" s="198"/>
      <c r="E29" s="124">
        <f>SUM(E16,E19,E20)+SUMIFS(E24:E27,C24:C27,"Nee")</f>
        <v>0</v>
      </c>
      <c r="F29" s="67"/>
      <c r="H29" s="34"/>
    </row>
    <row r="30" spans="2:8" ht="15" customHeight="1" x14ac:dyDescent="0.25">
      <c r="B30" s="196" t="s">
        <v>24</v>
      </c>
      <c r="C30" s="197"/>
      <c r="D30" s="198"/>
      <c r="E30" s="126">
        <f>SUMIFS(E24:E27,C24:C27,"Ja")</f>
        <v>0</v>
      </c>
      <c r="F30" s="67"/>
      <c r="H30" s="34"/>
    </row>
    <row r="31" spans="2:8" ht="15" customHeight="1" x14ac:dyDescent="0.25">
      <c r="B31" s="62"/>
      <c r="C31" s="63"/>
      <c r="D31" s="64"/>
      <c r="E31" s="69"/>
    </row>
    <row r="32" spans="2:8" ht="15" customHeight="1" x14ac:dyDescent="0.25">
      <c r="B32" s="52" t="s">
        <v>25</v>
      </c>
      <c r="C32" s="53" t="s">
        <v>15</v>
      </c>
      <c r="D32" s="53"/>
      <c r="E32" s="70" t="s">
        <v>6</v>
      </c>
    </row>
    <row r="33" spans="2:47" ht="15" customHeight="1" x14ac:dyDescent="0.25">
      <c r="B33" s="59" t="s">
        <v>26</v>
      </c>
      <c r="C33" s="29"/>
      <c r="D33" s="71"/>
      <c r="E33" s="127"/>
    </row>
    <row r="34" spans="2:47" ht="15" customHeight="1" x14ac:dyDescent="0.25">
      <c r="B34" s="59" t="s">
        <v>105</v>
      </c>
      <c r="C34" s="30"/>
      <c r="D34" s="72"/>
      <c r="E34" s="128"/>
    </row>
    <row r="35" spans="2:47" ht="15" customHeight="1" x14ac:dyDescent="0.25">
      <c r="B35" s="59" t="s">
        <v>27</v>
      </c>
      <c r="C35" s="31"/>
      <c r="D35" s="73"/>
      <c r="E35" s="129">
        <f>IF(AND(C33="Ja",C34="Ja"),
D20*Variabelen!B7*Variabelen!E32*C35/Variabelen!C19*38,0)</f>
        <v>0</v>
      </c>
    </row>
    <row r="36" spans="2:47" ht="31.5" customHeight="1" x14ac:dyDescent="0.25">
      <c r="B36" s="213" t="s">
        <v>28</v>
      </c>
      <c r="C36" s="214"/>
      <c r="D36" s="108"/>
      <c r="E36" s="39"/>
    </row>
    <row r="37" spans="2:47" ht="15" customHeight="1" x14ac:dyDescent="0.25">
      <c r="B37" s="215"/>
      <c r="C37" s="216"/>
      <c r="D37" s="216"/>
      <c r="E37" s="47"/>
    </row>
    <row r="38" spans="2:47" s="74" customFormat="1" ht="15" customHeight="1" x14ac:dyDescent="0.25">
      <c r="B38" s="52" t="s">
        <v>29</v>
      </c>
      <c r="C38" s="75"/>
      <c r="D38" s="76"/>
      <c r="E38" s="54" t="s">
        <v>6</v>
      </c>
      <c r="F38" s="34"/>
      <c r="G38" s="34"/>
      <c r="H38" s="32"/>
      <c r="I38" s="37"/>
      <c r="J38" s="37"/>
      <c r="K38" s="37"/>
      <c r="L38" s="37"/>
      <c r="M38" s="77"/>
      <c r="N38" s="37"/>
      <c r="O38" s="37"/>
      <c r="P38" s="37"/>
      <c r="Q38" s="3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row>
    <row r="39" spans="2:47" s="74" customFormat="1" ht="15" customHeight="1" x14ac:dyDescent="0.25">
      <c r="B39" s="196" t="s">
        <v>30</v>
      </c>
      <c r="C39" s="197"/>
      <c r="D39" s="198"/>
      <c r="E39" s="78">
        <f>SUM(E16,E19,E20)+SUMIFS(E24:E27,C24:C27,"Nee")</f>
        <v>0</v>
      </c>
      <c r="F39" s="34"/>
      <c r="G39" s="34"/>
      <c r="H39" s="32"/>
      <c r="I39" s="37"/>
      <c r="J39" s="37"/>
      <c r="K39" s="37"/>
      <c r="L39" s="37"/>
      <c r="M39" s="77"/>
      <c r="N39" s="37"/>
      <c r="O39" s="37"/>
      <c r="P39" s="37"/>
      <c r="Q39" s="3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row>
    <row r="40" spans="2:47" s="74" customFormat="1" ht="15" customHeight="1" x14ac:dyDescent="0.25">
      <c r="B40" s="220" t="s">
        <v>31</v>
      </c>
      <c r="C40" s="221"/>
      <c r="D40" s="222"/>
      <c r="E40" s="78"/>
      <c r="F40" s="34"/>
      <c r="G40" s="34"/>
      <c r="H40" s="32"/>
      <c r="I40" s="37"/>
      <c r="J40" s="37"/>
      <c r="K40" s="37"/>
      <c r="L40" s="37"/>
      <c r="M40" s="77"/>
      <c r="N40" s="37"/>
      <c r="O40" s="37"/>
      <c r="P40" s="37"/>
      <c r="Q40" s="3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row>
    <row r="41" spans="2:47" s="74" customFormat="1" ht="13.15" customHeight="1" x14ac:dyDescent="0.25">
      <c r="B41" s="111"/>
      <c r="C41" s="103"/>
      <c r="D41" s="112"/>
      <c r="E41" s="80"/>
      <c r="F41" s="34"/>
      <c r="G41" s="34"/>
      <c r="H41" s="32"/>
      <c r="I41" s="37"/>
      <c r="J41" s="37"/>
      <c r="K41" s="37"/>
      <c r="L41" s="37"/>
      <c r="M41" s="77"/>
      <c r="N41" s="37"/>
      <c r="O41" s="37"/>
      <c r="P41" s="37"/>
      <c r="Q41" s="3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row>
    <row r="42" spans="2:47" s="74" customFormat="1" ht="15" customHeight="1" x14ac:dyDescent="0.25">
      <c r="B42" s="116" t="s">
        <v>90</v>
      </c>
      <c r="C42" s="176"/>
      <c r="D42" s="117"/>
      <c r="E42" s="80">
        <f>E13</f>
        <v>0</v>
      </c>
      <c r="F42" s="34"/>
      <c r="G42" s="34"/>
      <c r="H42" s="32"/>
      <c r="I42" s="37"/>
      <c r="J42" s="37"/>
      <c r="K42" s="37"/>
      <c r="L42" s="37"/>
      <c r="M42" s="77"/>
      <c r="N42" s="37"/>
      <c r="O42" s="37"/>
      <c r="P42" s="37"/>
      <c r="Q42" s="3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row>
    <row r="43" spans="2:47" s="74" customFormat="1" ht="15" customHeight="1" x14ac:dyDescent="0.25">
      <c r="B43" s="109" t="s">
        <v>32</v>
      </c>
      <c r="E43" s="78">
        <f>MIN(E29,E13-E30-E35)</f>
        <v>0</v>
      </c>
      <c r="F43" s="34"/>
      <c r="G43" s="34"/>
      <c r="H43" s="32"/>
      <c r="I43" s="37"/>
      <c r="J43" s="37"/>
      <c r="K43" s="37"/>
      <c r="L43" s="37"/>
      <c r="M43" s="77"/>
      <c r="N43" s="37"/>
      <c r="O43" s="37"/>
      <c r="P43" s="37"/>
      <c r="Q43" s="3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row>
    <row r="44" spans="2:47" s="74" customFormat="1" ht="15" customHeight="1" x14ac:dyDescent="0.25">
      <c r="B44" s="196" t="s">
        <v>33</v>
      </c>
      <c r="C44" s="197"/>
      <c r="D44" s="198"/>
      <c r="E44" s="78">
        <f>E30</f>
        <v>0</v>
      </c>
      <c r="F44" s="34"/>
      <c r="G44" s="34"/>
      <c r="H44" s="32"/>
      <c r="I44" s="37"/>
      <c r="J44" s="37"/>
      <c r="K44" s="37"/>
      <c r="L44" s="37"/>
      <c r="M44" s="77"/>
      <c r="N44" s="37"/>
      <c r="O44" s="37"/>
      <c r="P44" s="37"/>
      <c r="Q44" s="3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row>
    <row r="45" spans="2:47" s="74" customFormat="1" ht="15" customHeight="1" x14ac:dyDescent="0.25">
      <c r="B45" s="196" t="s">
        <v>34</v>
      </c>
      <c r="C45" s="197"/>
      <c r="D45" s="197"/>
      <c r="E45" s="78">
        <f>E35</f>
        <v>0</v>
      </c>
      <c r="F45" s="34"/>
      <c r="G45" s="34"/>
      <c r="H45" s="32"/>
      <c r="I45" s="37"/>
      <c r="J45" s="37"/>
      <c r="K45" s="37"/>
      <c r="L45" s="37"/>
      <c r="M45" s="77"/>
      <c r="N45" s="37"/>
      <c r="O45" s="37"/>
      <c r="P45" s="37"/>
      <c r="Q45" s="3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row>
    <row r="46" spans="2:47" s="74" customFormat="1" ht="15" customHeight="1" x14ac:dyDescent="0.25">
      <c r="B46" s="217" t="s">
        <v>35</v>
      </c>
      <c r="C46" s="218"/>
      <c r="D46" s="219"/>
      <c r="E46" s="115">
        <f>E42-E30-E35-MIN(E39,E42-E30-E35)</f>
        <v>0</v>
      </c>
      <c r="F46" s="81"/>
      <c r="G46" s="34"/>
      <c r="H46" s="32"/>
      <c r="I46" s="37"/>
      <c r="J46" s="37"/>
      <c r="K46" s="37"/>
      <c r="L46" s="37"/>
      <c r="M46" s="37"/>
      <c r="N46" s="37"/>
      <c r="O46" s="37"/>
      <c r="P46" s="37"/>
      <c r="Q46" s="3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row>
    <row r="47" spans="2:47" s="74" customFormat="1" ht="13.15" customHeight="1" x14ac:dyDescent="0.25">
      <c r="B47" s="79"/>
      <c r="C47" s="104"/>
      <c r="D47" s="104"/>
      <c r="E47" s="78"/>
      <c r="F47" s="34"/>
      <c r="G47" s="61"/>
      <c r="H47" s="32"/>
      <c r="I47" s="37"/>
      <c r="J47" s="37"/>
      <c r="K47" s="37"/>
      <c r="L47" s="37"/>
      <c r="M47" s="37"/>
      <c r="N47" s="37"/>
      <c r="O47" s="37"/>
      <c r="P47" s="37"/>
      <c r="Q47" s="3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row>
    <row r="48" spans="2:47" s="74" customFormat="1" ht="15" customHeight="1" thickBot="1" x14ac:dyDescent="0.3">
      <c r="B48" s="208" t="s">
        <v>36</v>
      </c>
      <c r="C48" s="209"/>
      <c r="D48" s="210"/>
      <c r="E48" s="82">
        <f>MIN(E29,E42-E30-E35)</f>
        <v>0</v>
      </c>
      <c r="F48" s="34"/>
      <c r="G48" s="34"/>
      <c r="H48" s="32"/>
      <c r="I48" s="37"/>
      <c r="J48" s="37"/>
      <c r="K48" s="37"/>
      <c r="L48" s="37"/>
      <c r="M48" s="37"/>
      <c r="N48" s="37"/>
      <c r="O48" s="37"/>
      <c r="P48" s="37"/>
      <c r="Q48" s="3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row>
    <row r="49" spans="2:47" s="74" customFormat="1" ht="15" customHeight="1" x14ac:dyDescent="0.25">
      <c r="B49" s="83"/>
      <c r="C49" s="83"/>
      <c r="D49" s="83"/>
      <c r="E49" s="84"/>
      <c r="F49" s="34"/>
      <c r="G49" s="34"/>
      <c r="H49" s="32"/>
      <c r="I49" s="37"/>
      <c r="J49" s="37"/>
      <c r="K49" s="37"/>
      <c r="L49" s="37"/>
      <c r="M49" s="37"/>
      <c r="N49" s="37"/>
      <c r="O49" s="37"/>
      <c r="P49" s="37"/>
      <c r="Q49" s="3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row>
    <row r="50" spans="2:47" s="74" customFormat="1" ht="15" customHeight="1" thickBot="1" x14ac:dyDescent="0.3">
      <c r="B50" s="85" t="s">
        <v>37</v>
      </c>
      <c r="C50" s="86"/>
      <c r="D50" s="86"/>
      <c r="E50" s="87"/>
      <c r="F50" s="34"/>
      <c r="G50" s="34"/>
      <c r="H50" s="32"/>
      <c r="I50" s="37"/>
      <c r="J50" s="37"/>
      <c r="K50" s="37"/>
      <c r="L50" s="37"/>
      <c r="M50" s="37"/>
      <c r="N50" s="37"/>
      <c r="O50" s="37"/>
      <c r="P50" s="37"/>
      <c r="Q50" s="3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row>
    <row r="51" spans="2:47" s="74" customFormat="1" ht="15" customHeight="1" x14ac:dyDescent="0.25">
      <c r="B51" s="88" t="s">
        <v>91</v>
      </c>
      <c r="C51" s="89"/>
      <c r="D51" s="110"/>
      <c r="E51" s="90" t="s">
        <v>38</v>
      </c>
      <c r="F51" s="34"/>
      <c r="G51" s="34"/>
      <c r="H51" s="32"/>
      <c r="I51" s="37"/>
      <c r="J51" s="37"/>
      <c r="K51" s="37"/>
      <c r="L51" s="37"/>
      <c r="M51" s="37"/>
      <c r="N51" s="37"/>
      <c r="O51" s="37"/>
      <c r="P51" s="37"/>
      <c r="Q51" s="3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row>
    <row r="52" spans="2:47" s="74" customFormat="1" ht="15" customHeight="1" x14ac:dyDescent="0.25">
      <c r="B52" s="91" t="s">
        <v>39</v>
      </c>
      <c r="D52" s="114"/>
      <c r="E52" s="92">
        <f>IFERROR(E53/4,0)</f>
        <v>0</v>
      </c>
      <c r="F52" s="34"/>
      <c r="G52" s="34"/>
      <c r="H52" s="32"/>
      <c r="I52" s="37"/>
      <c r="J52" s="37"/>
      <c r="K52" s="37"/>
      <c r="L52" s="37"/>
      <c r="M52" s="37"/>
      <c r="N52" s="37"/>
      <c r="O52" s="37"/>
      <c r="P52" s="37"/>
      <c r="Q52" s="3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row>
    <row r="53" spans="2:47" s="74" customFormat="1" ht="15" customHeight="1" x14ac:dyDescent="0.25">
      <c r="B53" s="93" t="s">
        <v>40</v>
      </c>
      <c r="C53" s="94"/>
      <c r="D53" s="113"/>
      <c r="E53" s="95">
        <f>IFERROR(E48/38*Variabelen!C19/D16*Variabelen!B6,0)</f>
        <v>0</v>
      </c>
      <c r="F53" s="34"/>
      <c r="G53" s="34"/>
      <c r="H53" s="32"/>
      <c r="I53" s="37"/>
      <c r="J53" s="37"/>
      <c r="K53" s="37"/>
      <c r="L53" s="37"/>
      <c r="M53" s="37"/>
      <c r="N53" s="37"/>
      <c r="O53" s="37"/>
      <c r="P53" s="37"/>
      <c r="Q53" s="3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row>
    <row r="54" spans="2:47" ht="15" customHeight="1" x14ac:dyDescent="0.25">
      <c r="B54" s="96" t="s">
        <v>41</v>
      </c>
      <c r="C54" s="63"/>
      <c r="D54" s="64"/>
      <c r="E54" s="69"/>
      <c r="F54" s="97"/>
      <c r="H54" s="32"/>
    </row>
    <row r="55" spans="2:47" ht="15" customHeight="1" x14ac:dyDescent="0.25">
      <c r="B55" s="52" t="s">
        <v>92</v>
      </c>
      <c r="C55" s="75"/>
      <c r="D55" s="76"/>
      <c r="E55" s="54" t="s">
        <v>38</v>
      </c>
      <c r="F55" s="97"/>
      <c r="H55" s="32"/>
    </row>
    <row r="56" spans="2:47" ht="15" customHeight="1" x14ac:dyDescent="0.25">
      <c r="B56" s="91" t="s">
        <v>39</v>
      </c>
      <c r="C56" s="74"/>
      <c r="D56" s="74"/>
      <c r="E56" s="92">
        <f>IFERROR(E57/4,0)</f>
        <v>0</v>
      </c>
      <c r="H56" s="32"/>
    </row>
    <row r="57" spans="2:47" ht="15" customHeight="1" thickBot="1" x14ac:dyDescent="0.3">
      <c r="B57" s="98" t="s">
        <v>40</v>
      </c>
      <c r="C57" s="99"/>
      <c r="D57" s="99"/>
      <c r="E57" s="100">
        <f>IFERROR(E48/38*Variabelen!C19/D16,0)</f>
        <v>0</v>
      </c>
      <c r="H57" s="34"/>
    </row>
    <row r="58" spans="2:47" ht="15" customHeight="1" x14ac:dyDescent="0.25">
      <c r="B58" s="232" t="s">
        <v>102</v>
      </c>
      <c r="C58" s="74"/>
      <c r="D58" s="74"/>
      <c r="E58" s="101"/>
      <c r="H58" s="34"/>
    </row>
    <row r="59" spans="2:47" ht="15" customHeight="1" x14ac:dyDescent="0.25">
      <c r="C59" s="74"/>
      <c r="D59" s="74"/>
      <c r="E59" s="101"/>
      <c r="H59" s="34"/>
    </row>
    <row r="60" spans="2:47" ht="15" customHeight="1" x14ac:dyDescent="0.25">
      <c r="B60" s="231" t="s">
        <v>113</v>
      </c>
      <c r="H60" s="34"/>
    </row>
    <row r="61" spans="2:47" ht="15" customHeight="1" x14ac:dyDescent="0.25">
      <c r="D61" s="34"/>
      <c r="H61" s="34"/>
    </row>
    <row r="62" spans="2:47" ht="15" customHeight="1" x14ac:dyDescent="0.25">
      <c r="B62" s="102" t="s">
        <v>42</v>
      </c>
      <c r="H62" s="34"/>
    </row>
    <row r="63" spans="2:47" ht="15" customHeight="1" x14ac:dyDescent="0.25">
      <c r="H63" s="34"/>
    </row>
    <row r="64" spans="2:47" ht="15" customHeight="1" x14ac:dyDescent="0.25">
      <c r="H64" s="34"/>
    </row>
    <row r="65" spans="1:8" ht="26.1" hidden="1" customHeight="1" x14ac:dyDescent="0.25">
      <c r="H65" s="34"/>
    </row>
    <row r="66" spans="1:8" hidden="1" x14ac:dyDescent="0.25">
      <c r="H66" s="34"/>
    </row>
    <row r="67" spans="1:8" hidden="1" x14ac:dyDescent="0.25">
      <c r="H67" s="34"/>
    </row>
    <row r="68" spans="1:8" hidden="1" x14ac:dyDescent="0.25">
      <c r="H68" s="34"/>
    </row>
    <row r="69" spans="1:8" hidden="1" x14ac:dyDescent="0.25">
      <c r="H69" s="34"/>
    </row>
    <row r="70" spans="1:8" hidden="1" x14ac:dyDescent="0.25">
      <c r="A70" s="37"/>
      <c r="H70" s="34"/>
    </row>
    <row r="71" spans="1:8" hidden="1" x14ac:dyDescent="0.25">
      <c r="A71" s="37"/>
      <c r="H71" s="34"/>
    </row>
    <row r="72" spans="1:8" hidden="1" x14ac:dyDescent="0.25">
      <c r="A72" s="37"/>
      <c r="H72" s="34"/>
    </row>
    <row r="73" spans="1:8" hidden="1" x14ac:dyDescent="0.25">
      <c r="H73" s="34"/>
    </row>
    <row r="74" spans="1:8" hidden="1" x14ac:dyDescent="0.25">
      <c r="H74" s="34"/>
    </row>
    <row r="75" spans="1:8" ht="31.5" hidden="1" customHeight="1" x14ac:dyDescent="0.25">
      <c r="H75" s="34"/>
    </row>
    <row r="76" spans="1:8" hidden="1" x14ac:dyDescent="0.25">
      <c r="H76" s="34"/>
    </row>
    <row r="77" spans="1:8" hidden="1" x14ac:dyDescent="0.25">
      <c r="H77" s="34"/>
    </row>
    <row r="78" spans="1:8" hidden="1" x14ac:dyDescent="0.25">
      <c r="E78" s="37"/>
      <c r="H78" s="34"/>
    </row>
    <row r="79" spans="1:8" hidden="1" x14ac:dyDescent="0.25">
      <c r="H79" s="34"/>
    </row>
    <row r="80" spans="1:8" hidden="1" x14ac:dyDescent="0.25">
      <c r="H80" s="34"/>
    </row>
    <row r="81" spans="8:8" hidden="1" x14ac:dyDescent="0.25">
      <c r="H81" s="34"/>
    </row>
    <row r="82" spans="8:8" hidden="1" x14ac:dyDescent="0.25">
      <c r="H82" s="34"/>
    </row>
    <row r="83" spans="8:8" hidden="1" x14ac:dyDescent="0.25">
      <c r="H83" s="34"/>
    </row>
    <row r="84" spans="8:8" hidden="1" x14ac:dyDescent="0.25">
      <c r="H84" s="34"/>
    </row>
    <row r="85" spans="8:8" hidden="1" x14ac:dyDescent="0.25">
      <c r="H85" s="34"/>
    </row>
    <row r="86" spans="8:8" hidden="1" x14ac:dyDescent="0.25">
      <c r="H86" s="34"/>
    </row>
    <row r="87" spans="8:8" hidden="1" x14ac:dyDescent="0.25">
      <c r="H87" s="34"/>
    </row>
    <row r="88" spans="8:8" hidden="1" x14ac:dyDescent="0.25">
      <c r="H88" s="34"/>
    </row>
    <row r="89" spans="8:8" hidden="1" x14ac:dyDescent="0.25">
      <c r="H89" s="34"/>
    </row>
    <row r="90" spans="8:8" hidden="1" x14ac:dyDescent="0.25">
      <c r="H90" s="34"/>
    </row>
    <row r="91" spans="8:8" hidden="1" x14ac:dyDescent="0.25">
      <c r="H91" s="34"/>
    </row>
    <row r="92" spans="8:8" hidden="1" x14ac:dyDescent="0.25">
      <c r="H92" s="34"/>
    </row>
    <row r="93" spans="8:8" hidden="1" x14ac:dyDescent="0.25">
      <c r="H93" s="34"/>
    </row>
    <row r="94" spans="8:8" hidden="1" x14ac:dyDescent="0.25">
      <c r="H94" s="34"/>
    </row>
    <row r="95" spans="8:8" hidden="1" x14ac:dyDescent="0.25">
      <c r="H95" s="34"/>
    </row>
    <row r="96" spans="8:8" hidden="1" x14ac:dyDescent="0.25">
      <c r="H96" s="34"/>
    </row>
    <row r="97" spans="8:8" hidden="1" x14ac:dyDescent="0.25">
      <c r="H97" s="34"/>
    </row>
    <row r="98" spans="8:8" hidden="1" x14ac:dyDescent="0.25">
      <c r="H98" s="34"/>
    </row>
    <row r="99" spans="8:8" hidden="1" x14ac:dyDescent="0.25">
      <c r="H99" s="34"/>
    </row>
    <row r="100" spans="8:8" hidden="1" x14ac:dyDescent="0.25">
      <c r="H100" s="34"/>
    </row>
    <row r="101" spans="8:8" hidden="1" x14ac:dyDescent="0.25">
      <c r="H101" s="34"/>
    </row>
    <row r="102" spans="8:8" hidden="1" x14ac:dyDescent="0.25">
      <c r="H102" s="34"/>
    </row>
    <row r="103" spans="8:8" hidden="1" x14ac:dyDescent="0.25">
      <c r="H103" s="34"/>
    </row>
    <row r="104" spans="8:8" hidden="1" x14ac:dyDescent="0.25">
      <c r="H104" s="34"/>
    </row>
    <row r="105" spans="8:8" hidden="1" x14ac:dyDescent="0.25">
      <c r="H105" s="34"/>
    </row>
    <row r="106" spans="8:8" hidden="1" x14ac:dyDescent="0.25">
      <c r="H106" s="34"/>
    </row>
    <row r="107" spans="8:8" hidden="1" x14ac:dyDescent="0.25">
      <c r="H107" s="34"/>
    </row>
    <row r="108" spans="8:8" hidden="1" x14ac:dyDescent="0.25">
      <c r="H108" s="34"/>
    </row>
    <row r="109" spans="8:8" hidden="1" x14ac:dyDescent="0.25">
      <c r="H109" s="34"/>
    </row>
    <row r="110" spans="8:8" hidden="1" x14ac:dyDescent="0.25">
      <c r="H110" s="34"/>
    </row>
    <row r="111" spans="8:8" hidden="1" x14ac:dyDescent="0.25">
      <c r="H111" s="34"/>
    </row>
    <row r="112" spans="8:8" hidden="1" x14ac:dyDescent="0.25">
      <c r="H112" s="34"/>
    </row>
    <row r="113" spans="8:8" hidden="1" x14ac:dyDescent="0.25">
      <c r="H113" s="34"/>
    </row>
    <row r="114" spans="8:8" hidden="1" x14ac:dyDescent="0.25"/>
  </sheetData>
  <sheetProtection algorithmName="SHA-512" hashValue="DUQdMk9lWjyj4ZU06v7abMNtqPjSShmxZefof48ueB2/iwcj2TwU7u5zpWXAzLW5ATJtRr9TcRDXymGQz2h2qg==" saltValue="QJfgkf2n/bWVqTr4iclEtQ==" spinCount="100000" sheet="1" objects="1" scenarios="1"/>
  <mergeCells count="20">
    <mergeCell ref="B48:D48"/>
    <mergeCell ref="B39:D39"/>
    <mergeCell ref="B16:C16"/>
    <mergeCell ref="B36:C36"/>
    <mergeCell ref="B37:D37"/>
    <mergeCell ref="B45:D45"/>
    <mergeCell ref="B46:D46"/>
    <mergeCell ref="B40:D40"/>
    <mergeCell ref="B44:D44"/>
    <mergeCell ref="B28:C28"/>
    <mergeCell ref="B10:E10"/>
    <mergeCell ref="B29:D29"/>
    <mergeCell ref="B30:D30"/>
    <mergeCell ref="B3:E3"/>
    <mergeCell ref="B6:E6"/>
    <mergeCell ref="B7:E7"/>
    <mergeCell ref="B8:E8"/>
    <mergeCell ref="B9:E9"/>
    <mergeCell ref="B12:D12"/>
    <mergeCell ref="B13:D13"/>
  </mergeCells>
  <conditionalFormatting sqref="C34">
    <cfRule type="expression" dxfId="5" priority="6">
      <formula>C33="Ja"</formula>
    </cfRule>
  </conditionalFormatting>
  <conditionalFormatting sqref="C35">
    <cfRule type="expression" dxfId="4" priority="5">
      <formula>AND(C33="Ja",C34="Ja")</formula>
    </cfRule>
  </conditionalFormatting>
  <conditionalFormatting sqref="D24">
    <cfRule type="expression" dxfId="3" priority="4">
      <formula>ISBLANK($C$24)</formula>
    </cfRule>
  </conditionalFormatting>
  <conditionalFormatting sqref="D25">
    <cfRule type="expression" dxfId="2" priority="3">
      <formula>ISBLANK($C$25)</formula>
    </cfRule>
  </conditionalFormatting>
  <conditionalFormatting sqref="D26">
    <cfRule type="expression" dxfId="1" priority="2">
      <formula>OR(ISBLANK($C$26),$C$26="Nee")</formula>
    </cfRule>
  </conditionalFormatting>
  <conditionalFormatting sqref="D27:D28">
    <cfRule type="expression" dxfId="0" priority="1">
      <formula>ISBLANK($C$27)</formula>
    </cfRule>
  </conditionalFormatting>
  <dataValidations count="1">
    <dataValidation type="list" allowBlank="1" showInputMessage="1" showErrorMessage="1" sqref="C33" xr:uid="{7F97F3F8-E8A7-4D9D-8832-FFC9B168BFC5}">
      <formula1>"Ja,Nee"</formula1>
    </dataValidation>
  </dataValidations>
  <hyperlinks>
    <hyperlink ref="B10:E10" r:id="rId1" display="&gt; Informatie over de gebruikte tijdsinvesteringen en tarieven vindt u op het tabblad &quot;Bijlage - Tijdsinvesteringen&quot;. Meer informatie over de Vergoeding Taakdelegatie, zoals het Inkoopbeleid en veelgestelde vragen vindt u op onze website." xr:uid="{3A27EEFC-697B-4F7D-98D1-EDF8B970CC94}"/>
    <hyperlink ref="B58" r:id="rId2" xr:uid="{6912BA89-2F7C-4AEA-B868-F86DE700589A}"/>
    <hyperlink ref="B60" r:id="rId3" xr:uid="{0C1747CC-BB01-4D38-A7FA-EF062C4AC88C}"/>
  </hyperlinks>
  <pageMargins left="0.7" right="0.7" top="0.75" bottom="0.75" header="0.3" footer="0.3"/>
  <pageSetup paperSize="9" orientation="portrait" r:id="rId4"/>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6A6BC904-911F-4A69-BF00-C53C4BBD586C}">
          <x14:formula1>
            <xm:f>Variabelen!$A$38:$A$39</xm:f>
          </x14:formula1>
          <xm:sqref>C34 C24:C27</xm:sqref>
        </x14:dataValidation>
        <x14:dataValidation type="list" allowBlank="1" showInputMessage="1" showErrorMessage="1" xr:uid="{09EE7B7B-AFAB-4C50-B976-A773446101E7}">
          <x14:formula1>
            <xm:f>Variabelen!$B$38:$B$42</xm:f>
          </x14:formula1>
          <xm:sqref>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0FD62-643B-418D-8A35-E749ED8EA5F8}">
  <dimension ref="A1:H60"/>
  <sheetViews>
    <sheetView zoomScaleNormal="100" workbookViewId="0">
      <selection activeCell="C20" sqref="C20"/>
    </sheetView>
  </sheetViews>
  <sheetFormatPr defaultColWidth="0" defaultRowHeight="15" zeroHeight="1" x14ac:dyDescent="0.25"/>
  <cols>
    <col min="1" max="1" width="24.5703125" customWidth="1"/>
    <col min="2" max="2" width="18" customWidth="1"/>
    <col min="3" max="3" width="13.7109375" customWidth="1"/>
    <col min="4" max="4" width="18.28515625" customWidth="1"/>
    <col min="5" max="5" width="14.28515625" customWidth="1"/>
    <col min="6" max="6" width="12.28515625" customWidth="1"/>
    <col min="7" max="7" width="19.140625" style="1" customWidth="1"/>
    <col min="8" max="16384" width="9.140625" hidden="1"/>
  </cols>
  <sheetData>
    <row r="1" spans="1:7" ht="21" x14ac:dyDescent="0.25">
      <c r="A1" s="173" t="s">
        <v>100</v>
      </c>
      <c r="B1" s="172"/>
      <c r="C1" s="172"/>
      <c r="D1" s="172"/>
      <c r="E1" s="172"/>
      <c r="F1" s="172"/>
      <c r="G1" s="172"/>
    </row>
    <row r="2" spans="1:7" ht="17.25" customHeight="1" x14ac:dyDescent="0.25">
      <c r="A2" s="130"/>
      <c r="B2" s="131"/>
      <c r="C2" s="131"/>
      <c r="D2" s="131"/>
      <c r="E2" s="131"/>
      <c r="F2" s="131"/>
    </row>
    <row r="3" spans="1:7" ht="16.5" customHeight="1" x14ac:dyDescent="0.25">
      <c r="A3" s="132" t="s">
        <v>43</v>
      </c>
      <c r="B3" s="131"/>
      <c r="C3" s="131"/>
      <c r="D3" s="131"/>
      <c r="E3" s="131"/>
      <c r="F3" s="131"/>
    </row>
    <row r="4" spans="1:7" ht="15.75" customHeight="1" x14ac:dyDescent="0.25">
      <c r="A4" s="1"/>
      <c r="B4" s="1"/>
      <c r="C4" s="133"/>
      <c r="D4" s="3"/>
      <c r="E4" s="3"/>
      <c r="F4" s="134"/>
    </row>
    <row r="5" spans="1:7" ht="15.75" customHeight="1" x14ac:dyDescent="0.25">
      <c r="A5" s="135" t="s">
        <v>44</v>
      </c>
      <c r="B5" s="135" t="s">
        <v>45</v>
      </c>
      <c r="C5" s="136"/>
      <c r="D5" s="134"/>
      <c r="E5" s="134"/>
      <c r="F5" s="134"/>
      <c r="G5" s="137"/>
    </row>
    <row r="6" spans="1:7" x14ac:dyDescent="0.25">
      <c r="A6" s="138" t="s">
        <v>46</v>
      </c>
      <c r="B6" s="139">
        <v>0.25</v>
      </c>
      <c r="C6" s="136"/>
      <c r="D6" s="134"/>
      <c r="E6" s="134"/>
      <c r="F6" s="134"/>
      <c r="G6" s="137"/>
    </row>
    <row r="7" spans="1:7" x14ac:dyDescent="0.25">
      <c r="A7" s="138" t="s">
        <v>47</v>
      </c>
      <c r="B7" s="140">
        <v>0.28000000000000003</v>
      </c>
      <c r="C7" s="136"/>
      <c r="D7" s="134"/>
      <c r="E7" s="134"/>
      <c r="F7" s="134"/>
      <c r="G7" s="137"/>
    </row>
    <row r="8" spans="1:7" x14ac:dyDescent="0.25">
      <c r="A8" s="134"/>
      <c r="B8" s="141"/>
      <c r="C8" s="134"/>
      <c r="D8" s="134"/>
      <c r="E8" s="134"/>
      <c r="F8" s="134"/>
      <c r="G8" s="137"/>
    </row>
    <row r="9" spans="1:7" ht="26.25" x14ac:dyDescent="0.25">
      <c r="A9" s="142"/>
      <c r="B9" s="143" t="s">
        <v>48</v>
      </c>
      <c r="C9" s="144" t="s">
        <v>49</v>
      </c>
      <c r="D9" s="141"/>
      <c r="E9" s="134"/>
      <c r="F9" s="134"/>
      <c r="G9" s="137"/>
    </row>
    <row r="10" spans="1:7" x14ac:dyDescent="0.25">
      <c r="A10" s="145" t="s">
        <v>50</v>
      </c>
      <c r="B10" s="145">
        <v>40</v>
      </c>
      <c r="C10" s="145"/>
      <c r="D10" s="146"/>
      <c r="E10" s="146"/>
      <c r="F10" s="147"/>
      <c r="G10" s="137"/>
    </row>
    <row r="11" spans="1:7" x14ac:dyDescent="0.25">
      <c r="A11" s="145" t="s">
        <v>51</v>
      </c>
      <c r="B11" s="145">
        <v>80</v>
      </c>
      <c r="C11" s="145">
        <v>120</v>
      </c>
      <c r="D11" s="134"/>
      <c r="E11" s="134"/>
      <c r="F11" s="134"/>
      <c r="G11" s="137"/>
    </row>
    <row r="12" spans="1:7" x14ac:dyDescent="0.25">
      <c r="A12" s="145" t="s">
        <v>52</v>
      </c>
      <c r="B12" s="145">
        <v>60</v>
      </c>
      <c r="C12" s="145"/>
      <c r="D12" s="134"/>
      <c r="E12" s="134"/>
      <c r="F12" s="134"/>
      <c r="G12" s="137"/>
    </row>
    <row r="13" spans="1:7" x14ac:dyDescent="0.25">
      <c r="A13" s="145" t="s">
        <v>53</v>
      </c>
      <c r="B13" s="145">
        <v>70</v>
      </c>
      <c r="C13" s="145">
        <v>120</v>
      </c>
      <c r="D13" s="134"/>
      <c r="E13" s="134"/>
      <c r="F13" s="134"/>
      <c r="G13" s="137"/>
    </row>
    <row r="14" spans="1:7" x14ac:dyDescent="0.25">
      <c r="A14" s="145" t="s">
        <v>54</v>
      </c>
      <c r="B14" s="148" t="s">
        <v>99</v>
      </c>
      <c r="C14" s="145">
        <v>55</v>
      </c>
      <c r="D14" s="134"/>
      <c r="E14" s="134"/>
      <c r="F14" s="137"/>
      <c r="G14" s="137"/>
    </row>
    <row r="15" spans="1:7" x14ac:dyDescent="0.25">
      <c r="A15" s="145" t="s">
        <v>55</v>
      </c>
      <c r="B15" s="145">
        <v>40</v>
      </c>
      <c r="C15" s="149">
        <v>90</v>
      </c>
      <c r="D15" s="134"/>
      <c r="E15" s="134"/>
      <c r="F15" s="137"/>
      <c r="G15" s="137"/>
    </row>
    <row r="16" spans="1:7" x14ac:dyDescent="0.25">
      <c r="A16" s="150"/>
      <c r="B16" s="150"/>
      <c r="C16" s="150"/>
      <c r="D16" s="134"/>
      <c r="E16" s="134"/>
      <c r="F16" s="137"/>
      <c r="G16" s="137"/>
    </row>
    <row r="17" spans="1:8" x14ac:dyDescent="0.25">
      <c r="A17" s="162" t="s">
        <v>96</v>
      </c>
      <c r="B17" s="162">
        <v>2023</v>
      </c>
      <c r="C17" s="162">
        <v>2024</v>
      </c>
      <c r="D17" s="150"/>
      <c r="E17" s="134"/>
      <c r="F17" s="134"/>
      <c r="G17" s="137"/>
      <c r="H17" s="137"/>
    </row>
    <row r="18" spans="1:8" x14ac:dyDescent="0.25">
      <c r="A18" s="138" t="s">
        <v>56</v>
      </c>
      <c r="B18" s="159">
        <v>64.83</v>
      </c>
      <c r="C18" s="160">
        <v>68.81</v>
      </c>
      <c r="D18" s="174"/>
      <c r="E18" s="134"/>
      <c r="F18" s="134"/>
      <c r="G18" s="134"/>
      <c r="H18" s="137"/>
    </row>
    <row r="19" spans="1:8" x14ac:dyDescent="0.25">
      <c r="A19" s="138" t="s">
        <v>57</v>
      </c>
      <c r="B19" s="159">
        <v>87766.52</v>
      </c>
      <c r="C19" s="160">
        <v>93155.38</v>
      </c>
      <c r="D19" s="174"/>
      <c r="E19" s="137"/>
      <c r="F19" s="137"/>
      <c r="G19" s="137"/>
      <c r="H19" s="137"/>
    </row>
    <row r="20" spans="1:8" ht="16.5" x14ac:dyDescent="0.35">
      <c r="A20" s="150"/>
      <c r="B20" s="153"/>
      <c r="C20" s="154"/>
      <c r="D20" s="137"/>
      <c r="E20" s="137"/>
      <c r="F20" s="137"/>
      <c r="G20" s="137"/>
    </row>
    <row r="21" spans="1:8" x14ac:dyDescent="0.25">
      <c r="A21" s="150"/>
      <c r="B21" s="150"/>
      <c r="C21" s="150"/>
      <c r="D21" s="137"/>
      <c r="E21" s="137"/>
      <c r="F21" s="137"/>
      <c r="G21" s="137"/>
    </row>
    <row r="22" spans="1:8" x14ac:dyDescent="0.25">
      <c r="A22" s="151" t="s">
        <v>95</v>
      </c>
      <c r="B22" s="150"/>
      <c r="C22" s="150"/>
      <c r="D22" s="137"/>
      <c r="E22" s="137"/>
      <c r="F22" s="137"/>
      <c r="G22" s="137"/>
    </row>
    <row r="23" spans="1:8" x14ac:dyDescent="0.25">
      <c r="A23" s="157">
        <v>2021</v>
      </c>
      <c r="B23" s="162" t="s">
        <v>58</v>
      </c>
      <c r="C23" s="162" t="s">
        <v>59</v>
      </c>
      <c r="D23" s="162" t="s">
        <v>60</v>
      </c>
      <c r="E23" s="162" t="s">
        <v>61</v>
      </c>
      <c r="F23" s="162">
        <v>2024</v>
      </c>
      <c r="G23" s="137"/>
    </row>
    <row r="24" spans="1:8" x14ac:dyDescent="0.25">
      <c r="A24" s="158">
        <v>7.43</v>
      </c>
      <c r="B24" s="159">
        <v>7.61</v>
      </c>
      <c r="C24" s="159">
        <f>ROUND(A24*1.0305,2)</f>
        <v>7.66</v>
      </c>
      <c r="D24" s="159">
        <f>ROUND(A24*1.0247*1.0486,2)</f>
        <v>7.98</v>
      </c>
      <c r="E24" s="159">
        <v>8.1300000000000008</v>
      </c>
      <c r="F24" s="165">
        <v>8.6300000000000008</v>
      </c>
      <c r="G24" s="174"/>
      <c r="H24" s="137"/>
    </row>
    <row r="25" spans="1:8" x14ac:dyDescent="0.25">
      <c r="A25" s="166"/>
      <c r="B25" s="167"/>
      <c r="C25" s="167"/>
      <c r="D25" s="167"/>
      <c r="E25" s="167"/>
      <c r="F25" s="168"/>
      <c r="G25" s="152"/>
      <c r="H25" s="137"/>
    </row>
    <row r="26" spans="1:8" x14ac:dyDescent="0.25">
      <c r="A26" s="151" t="s">
        <v>54</v>
      </c>
      <c r="B26" s="156"/>
      <c r="C26" s="155"/>
      <c r="D26" s="156"/>
      <c r="E26" s="156"/>
      <c r="F26" s="137"/>
      <c r="G26" s="137"/>
    </row>
    <row r="27" spans="1:8" x14ac:dyDescent="0.25">
      <c r="A27" s="162">
        <v>2021</v>
      </c>
      <c r="B27" s="162">
        <v>2022</v>
      </c>
      <c r="C27" s="162">
        <v>2023</v>
      </c>
      <c r="D27" s="162" t="s">
        <v>62</v>
      </c>
      <c r="E27" s="162">
        <v>2024</v>
      </c>
      <c r="F27" s="137"/>
      <c r="G27" s="137"/>
    </row>
    <row r="28" spans="1:8" x14ac:dyDescent="0.25">
      <c r="A28" s="158">
        <v>1.8</v>
      </c>
      <c r="B28" s="159">
        <v>1.85</v>
      </c>
      <c r="C28" s="159">
        <f>ROUND(A28*1.0247*1.0486,2)</f>
        <v>1.93</v>
      </c>
      <c r="D28" s="159">
        <v>1.97</v>
      </c>
      <c r="E28" s="160">
        <v>2.09</v>
      </c>
      <c r="F28" s="174"/>
      <c r="G28" s="137"/>
      <c r="H28" s="1"/>
    </row>
    <row r="29" spans="1:8" x14ac:dyDescent="0.25">
      <c r="A29" s="155"/>
      <c r="B29" s="155"/>
      <c r="C29" s="155"/>
      <c r="D29" s="161"/>
      <c r="E29" s="137"/>
      <c r="F29" s="137"/>
      <c r="G29" s="137"/>
    </row>
    <row r="30" spans="1:8" x14ac:dyDescent="0.25">
      <c r="A30" s="151" t="s">
        <v>97</v>
      </c>
      <c r="B30" s="155"/>
      <c r="C30" s="155"/>
      <c r="D30" s="161"/>
      <c r="E30" s="137"/>
      <c r="F30" s="137"/>
      <c r="G30" s="137"/>
    </row>
    <row r="31" spans="1:8" x14ac:dyDescent="0.25">
      <c r="A31" s="162" t="s">
        <v>98</v>
      </c>
      <c r="B31" s="162" t="s">
        <v>93</v>
      </c>
      <c r="C31" s="162" t="s">
        <v>94</v>
      </c>
      <c r="D31" s="162" t="s">
        <v>62</v>
      </c>
      <c r="E31" s="162">
        <v>2024</v>
      </c>
      <c r="F31" s="137"/>
      <c r="G31" s="137"/>
    </row>
    <row r="32" spans="1:8" x14ac:dyDescent="0.25">
      <c r="A32" s="138" t="s">
        <v>63</v>
      </c>
      <c r="B32" s="159">
        <v>110.55</v>
      </c>
      <c r="C32" s="159">
        <v>113.08</v>
      </c>
      <c r="D32" s="159">
        <v>120.09</v>
      </c>
      <c r="E32" s="175">
        <v>127.44</v>
      </c>
      <c r="F32" s="152"/>
      <c r="G32" s="137"/>
    </row>
    <row r="33" spans="1:7" x14ac:dyDescent="0.25">
      <c r="A33" s="138" t="s">
        <v>64</v>
      </c>
      <c r="B33" s="159">
        <v>138.19999999999999</v>
      </c>
      <c r="C33" s="159">
        <v>141.36000000000001</v>
      </c>
      <c r="D33" s="159">
        <v>150.12</v>
      </c>
      <c r="E33" s="175">
        <v>159.36000000000001</v>
      </c>
      <c r="F33" s="152"/>
      <c r="G33" s="137"/>
    </row>
    <row r="34" spans="1:7" x14ac:dyDescent="0.25">
      <c r="A34" s="137"/>
      <c r="B34" s="137"/>
      <c r="C34" s="150"/>
      <c r="D34" s="137"/>
      <c r="E34" s="137"/>
      <c r="F34" s="137"/>
      <c r="G34" s="137"/>
    </row>
    <row r="35" spans="1:7" x14ac:dyDescent="0.25">
      <c r="A35" s="137"/>
      <c r="B35" s="137"/>
      <c r="C35" s="150"/>
      <c r="D35" s="137"/>
      <c r="E35" s="137"/>
      <c r="F35" s="137"/>
      <c r="G35" s="137"/>
    </row>
    <row r="36" spans="1:7" x14ac:dyDescent="0.25">
      <c r="A36" s="163" t="s">
        <v>65</v>
      </c>
      <c r="B36" s="137"/>
      <c r="C36" s="150"/>
      <c r="D36" s="137"/>
      <c r="E36" s="137"/>
      <c r="F36" s="137"/>
      <c r="G36" s="137"/>
    </row>
    <row r="37" spans="1:7" x14ac:dyDescent="0.25">
      <c r="A37" s="157" t="s">
        <v>66</v>
      </c>
      <c r="B37" s="157" t="s">
        <v>67</v>
      </c>
      <c r="C37" s="137"/>
      <c r="D37" s="137"/>
      <c r="E37" s="137"/>
      <c r="F37" s="1"/>
    </row>
    <row r="38" spans="1:7" x14ac:dyDescent="0.25">
      <c r="A38" s="138" t="s">
        <v>18</v>
      </c>
      <c r="B38" s="164">
        <v>0</v>
      </c>
      <c r="C38" s="137"/>
      <c r="D38" s="137"/>
      <c r="E38" s="137"/>
      <c r="F38" s="1"/>
    </row>
    <row r="39" spans="1:7" x14ac:dyDescent="0.25">
      <c r="A39" s="138" t="s">
        <v>21</v>
      </c>
      <c r="B39" s="164">
        <v>0.25</v>
      </c>
      <c r="C39" s="137"/>
      <c r="D39" s="137"/>
      <c r="E39" s="137"/>
      <c r="F39" s="1"/>
    </row>
    <row r="40" spans="1:7" x14ac:dyDescent="0.25">
      <c r="A40" s="138"/>
      <c r="B40" s="164">
        <v>0.5</v>
      </c>
      <c r="C40" s="137"/>
      <c r="D40" s="137"/>
      <c r="E40" s="137"/>
      <c r="F40" s="1"/>
    </row>
    <row r="41" spans="1:7" x14ac:dyDescent="0.25">
      <c r="A41" s="138"/>
      <c r="B41" s="164">
        <v>0.75</v>
      </c>
      <c r="C41" s="137"/>
      <c r="D41" s="137"/>
      <c r="E41" s="137"/>
      <c r="F41" s="1"/>
    </row>
    <row r="42" spans="1:7" x14ac:dyDescent="0.25">
      <c r="A42" s="164"/>
      <c r="B42" s="164">
        <v>1</v>
      </c>
      <c r="C42" s="137"/>
      <c r="D42" s="137"/>
      <c r="E42" s="137"/>
      <c r="F42" s="1"/>
    </row>
    <row r="43" spans="1:7" x14ac:dyDescent="0.25">
      <c r="A43" s="137"/>
      <c r="B43" s="137"/>
      <c r="C43" s="137"/>
      <c r="D43" s="137"/>
      <c r="E43" s="137"/>
      <c r="F43" s="137"/>
      <c r="G43" s="137"/>
    </row>
    <row r="44" spans="1:7" x14ac:dyDescent="0.25">
      <c r="A44" s="137"/>
      <c r="B44" s="137"/>
      <c r="C44" s="137"/>
      <c r="D44" s="137"/>
      <c r="E44" s="137"/>
      <c r="F44" s="137"/>
      <c r="G44" s="137"/>
    </row>
    <row r="45" spans="1:7" hidden="1" x14ac:dyDescent="0.25">
      <c r="A45" s="1"/>
      <c r="B45" s="1"/>
      <c r="C45" s="1"/>
      <c r="D45" s="1"/>
      <c r="E45" s="1"/>
      <c r="F45" s="1"/>
    </row>
    <row r="46" spans="1:7" hidden="1" x14ac:dyDescent="0.25">
      <c r="A46" s="1"/>
      <c r="B46" s="1"/>
      <c r="C46" s="1"/>
      <c r="D46" s="1"/>
      <c r="E46" s="1"/>
      <c r="F46" s="1"/>
    </row>
    <row r="47" spans="1:7" hidden="1" x14ac:dyDescent="0.25">
      <c r="A47" s="1"/>
      <c r="B47" s="1"/>
      <c r="C47" s="1"/>
      <c r="D47" s="1"/>
      <c r="E47" s="1"/>
      <c r="F47" s="1"/>
    </row>
    <row r="48" spans="1:7" hidden="1" x14ac:dyDescent="0.25">
      <c r="A48" s="1"/>
      <c r="B48" s="1"/>
      <c r="C48" s="1"/>
      <c r="D48" s="1"/>
      <c r="E48" s="1"/>
      <c r="F48" s="1"/>
    </row>
    <row r="49" spans="1:6" hidden="1" x14ac:dyDescent="0.25">
      <c r="A49" s="1"/>
      <c r="B49" s="1"/>
      <c r="C49" s="1"/>
      <c r="D49" s="1"/>
      <c r="E49" s="1"/>
      <c r="F49" s="1"/>
    </row>
    <row r="50" spans="1:6" hidden="1" x14ac:dyDescent="0.25">
      <c r="A50" s="1"/>
      <c r="B50" s="1"/>
      <c r="C50" s="1"/>
      <c r="D50" s="1"/>
      <c r="E50" s="1"/>
      <c r="F50" s="1"/>
    </row>
    <row r="51" spans="1:6" hidden="1" x14ac:dyDescent="0.25">
      <c r="A51" s="1"/>
      <c r="B51" s="1"/>
      <c r="C51" s="1"/>
      <c r="D51" s="1"/>
      <c r="E51" s="1"/>
      <c r="F51" s="1"/>
    </row>
    <row r="52" spans="1:6" hidden="1" x14ac:dyDescent="0.25">
      <c r="A52" s="1"/>
      <c r="B52" s="1"/>
      <c r="C52" s="1"/>
      <c r="D52" s="1"/>
      <c r="E52" s="1"/>
      <c r="F52" s="1"/>
    </row>
    <row r="53" spans="1:6" hidden="1" x14ac:dyDescent="0.25">
      <c r="A53" s="1"/>
      <c r="B53" s="1"/>
      <c r="C53" s="1"/>
      <c r="D53" s="1"/>
      <c r="E53" s="1"/>
      <c r="F53" s="1"/>
    </row>
    <row r="54" spans="1:6" hidden="1" x14ac:dyDescent="0.25">
      <c r="A54" s="1"/>
      <c r="B54" s="1"/>
      <c r="C54" s="1"/>
      <c r="D54" s="1"/>
      <c r="E54" s="1"/>
      <c r="F54" s="1"/>
    </row>
    <row r="55" spans="1:6" hidden="1" x14ac:dyDescent="0.25">
      <c r="A55" s="1"/>
      <c r="B55" s="1"/>
      <c r="C55" s="1"/>
      <c r="D55" s="1"/>
      <c r="E55" s="1"/>
      <c r="F55" s="1"/>
    </row>
    <row r="56" spans="1:6" hidden="1" x14ac:dyDescent="0.25">
      <c r="A56" s="1"/>
      <c r="B56" s="1"/>
      <c r="C56" s="1"/>
      <c r="D56" s="1"/>
      <c r="E56" s="1"/>
      <c r="F56" s="1"/>
    </row>
    <row r="57" spans="1:6" hidden="1" x14ac:dyDescent="0.25">
      <c r="A57" s="1"/>
      <c r="B57" s="1"/>
      <c r="C57" s="1"/>
      <c r="D57" s="1"/>
      <c r="E57" s="1"/>
      <c r="F57" s="1"/>
    </row>
    <row r="58" spans="1:6" hidden="1" x14ac:dyDescent="0.25">
      <c r="A58" s="1"/>
      <c r="B58" s="1"/>
      <c r="C58" s="1"/>
      <c r="D58" s="1"/>
      <c r="E58" s="1"/>
      <c r="F58" s="1"/>
    </row>
    <row r="59" spans="1:6" hidden="1" x14ac:dyDescent="0.25">
      <c r="A59" s="1"/>
      <c r="B59" s="1"/>
      <c r="C59" s="1"/>
      <c r="D59" s="1"/>
      <c r="E59" s="1"/>
      <c r="F59" s="1"/>
    </row>
    <row r="60" spans="1:6" hidden="1" x14ac:dyDescent="0.25">
      <c r="A60" s="1"/>
      <c r="B60" s="1"/>
      <c r="C60" s="1"/>
      <c r="D60" s="1"/>
      <c r="E60" s="1"/>
      <c r="F60" s="1"/>
    </row>
  </sheetData>
  <sheetProtection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CEF80-77FD-43F9-A16D-23EE6CF60BD4}">
  <sheetPr>
    <tabColor theme="0" tint="-4.9989318521683403E-2"/>
  </sheetPr>
  <dimension ref="A1:U27"/>
  <sheetViews>
    <sheetView workbookViewId="0"/>
  </sheetViews>
  <sheetFormatPr defaultColWidth="0" defaultRowHeight="15" zeroHeight="1" x14ac:dyDescent="0.25"/>
  <cols>
    <col min="1" max="1" width="9.140625" style="1" customWidth="1"/>
    <col min="2" max="2" width="21.28515625" style="1" customWidth="1"/>
    <col min="3" max="3" width="17.85546875" style="1" customWidth="1"/>
    <col min="4" max="4" width="9.140625" style="1" customWidth="1"/>
    <col min="5" max="6" width="11" style="1" customWidth="1"/>
    <col min="7" max="7" width="14.85546875" style="1" customWidth="1"/>
    <col min="8" max="8" width="4" style="1" customWidth="1"/>
    <col min="9" max="12" width="9.140625" style="1" customWidth="1"/>
    <col min="13" max="14" width="9.140625" hidden="1" customWidth="1"/>
    <col min="15" max="15" width="36" hidden="1" customWidth="1"/>
    <col min="16" max="21" width="0" hidden="1" customWidth="1"/>
    <col min="22" max="16384" width="9.140625" hidden="1"/>
  </cols>
  <sheetData>
    <row r="1" spans="2:11" x14ac:dyDescent="0.25"/>
    <row r="2" spans="2:11" ht="28.5" x14ac:dyDescent="0.45">
      <c r="B2" s="4" t="s">
        <v>68</v>
      </c>
    </row>
    <row r="3" spans="2:11" ht="15" customHeight="1" x14ac:dyDescent="0.45">
      <c r="B3" s="4"/>
    </row>
    <row r="4" spans="2:11" ht="15" customHeight="1" x14ac:dyDescent="0.25">
      <c r="B4" s="2" t="s">
        <v>88</v>
      </c>
    </row>
    <row r="5" spans="2:11" ht="15" customHeight="1" x14ac:dyDescent="0.25">
      <c r="B5" s="225" t="str">
        <f>"&gt; Per ingeschreven verzekerden krijgt u per jaar een standaard vergoeding van €" &amp; Variabelen!F24 &amp; "."</f>
        <v>&gt; Per ingeschreven verzekerden krijgt u per jaar een standaard vergoeding van €8,63.</v>
      </c>
      <c r="C5" s="225"/>
      <c r="D5" s="225"/>
      <c r="E5" s="225"/>
      <c r="F5" s="225"/>
      <c r="G5" s="225"/>
    </row>
    <row r="6" spans="2:11" ht="15" customHeight="1" x14ac:dyDescent="0.25">
      <c r="B6" s="226" t="s">
        <v>69</v>
      </c>
      <c r="C6" s="226"/>
      <c r="D6" s="226"/>
      <c r="E6" s="226"/>
      <c r="F6" s="226"/>
      <c r="G6" s="226"/>
    </row>
    <row r="7" spans="2:11" ht="15" customHeight="1" x14ac:dyDescent="0.45">
      <c r="B7" s="4"/>
    </row>
    <row r="8" spans="2:11" ht="15" customHeight="1" x14ac:dyDescent="0.25">
      <c r="B8" s="2" t="s">
        <v>70</v>
      </c>
    </row>
    <row r="9" spans="2:11" ht="66" customHeight="1" x14ac:dyDescent="0.25">
      <c r="B9" s="225" t="str">
        <f>"&gt; Zilveren Kruis rekent met een uurtarief van €" &amp; Variabelen!C18 &amp;". In dit tarief zijn de kosten van loon (inclusief werkgeverslasten), huisvesting, ICT en managementtijd van de huisarts meegenomen. Ook houden wij rekening met vakantie, feestdagen, ziekte, tijd voor opleiding en inproductieve tijd."</f>
        <v>&gt; Zilveren Kruis rekent met een uurtarief van €68,81. In dit tarief zijn de kosten van loon (inclusief werkgeverslasten), huisvesting, ICT en managementtijd van de huisarts meegenomen. Ook houden wij rekening met vakantie, feestdagen, ziekte, tijd voor opleiding en inproductieve tijd.</v>
      </c>
      <c r="C9" s="225"/>
      <c r="D9" s="225"/>
      <c r="E9" s="225"/>
      <c r="F9" s="225"/>
      <c r="G9" s="225"/>
      <c r="H9" s="25"/>
      <c r="I9" s="25"/>
      <c r="J9" s="25"/>
      <c r="K9" s="25"/>
    </row>
    <row r="10" spans="2:11" ht="15" customHeight="1" x14ac:dyDescent="0.25">
      <c r="B10" s="14"/>
      <c r="C10" s="14"/>
      <c r="D10" s="14"/>
      <c r="E10" s="14"/>
      <c r="F10" s="14"/>
      <c r="G10" s="14"/>
      <c r="H10" s="25"/>
      <c r="I10" s="25"/>
      <c r="J10" s="25"/>
      <c r="K10" s="25"/>
    </row>
    <row r="11" spans="2:11" x14ac:dyDescent="0.25">
      <c r="B11" s="228" t="s">
        <v>89</v>
      </c>
      <c r="C11" s="228"/>
      <c r="D11" s="228"/>
      <c r="E11" s="228"/>
      <c r="F11" s="228"/>
      <c r="G11" s="228"/>
      <c r="H11" s="14"/>
      <c r="I11" s="14"/>
      <c r="J11" s="14"/>
      <c r="K11" s="14"/>
    </row>
    <row r="12" spans="2:11" x14ac:dyDescent="0.25">
      <c r="B12" s="225" t="s">
        <v>71</v>
      </c>
      <c r="C12" s="225"/>
      <c r="D12" s="225"/>
      <c r="E12" s="225"/>
      <c r="F12" s="225"/>
      <c r="G12" s="225"/>
      <c r="H12" s="14"/>
      <c r="I12" s="14"/>
      <c r="J12" s="14"/>
      <c r="K12" s="14"/>
    </row>
    <row r="13" spans="2:11" ht="30" customHeight="1" x14ac:dyDescent="0.25">
      <c r="B13" s="225" t="s">
        <v>72</v>
      </c>
      <c r="C13" s="225"/>
      <c r="D13" s="225"/>
      <c r="E13" s="225"/>
      <c r="F13" s="225"/>
      <c r="G13" s="225"/>
    </row>
    <row r="14" spans="2:11" ht="29.25" customHeight="1" x14ac:dyDescent="0.25">
      <c r="B14" s="229" t="s">
        <v>73</v>
      </c>
      <c r="C14" s="229"/>
      <c r="D14" s="229"/>
      <c r="E14" s="229"/>
      <c r="F14" s="229"/>
      <c r="G14" s="229"/>
    </row>
    <row r="15" spans="2:11" x14ac:dyDescent="0.25"/>
    <row r="16" spans="2:11" ht="15.75" thickBot="1" x14ac:dyDescent="0.3">
      <c r="C16" s="2" t="s">
        <v>74</v>
      </c>
      <c r="E16" s="2" t="s">
        <v>75</v>
      </c>
    </row>
    <row r="17" spans="2:6" x14ac:dyDescent="0.25">
      <c r="B17" s="5" t="s">
        <v>76</v>
      </c>
      <c r="C17" s="6" t="s">
        <v>77</v>
      </c>
      <c r="D17" s="7"/>
      <c r="E17" s="7"/>
      <c r="F17" s="8"/>
    </row>
    <row r="18" spans="2:6" x14ac:dyDescent="0.25">
      <c r="B18" s="15" t="s">
        <v>78</v>
      </c>
      <c r="C18" s="16" t="s">
        <v>79</v>
      </c>
      <c r="D18" s="17"/>
      <c r="E18" s="16" t="s">
        <v>80</v>
      </c>
      <c r="F18" s="18"/>
    </row>
    <row r="19" spans="2:6" x14ac:dyDescent="0.25">
      <c r="B19" s="9" t="s">
        <v>53</v>
      </c>
      <c r="C19" s="10" t="s">
        <v>81</v>
      </c>
      <c r="E19" s="10" t="s">
        <v>80</v>
      </c>
      <c r="F19" s="11"/>
    </row>
    <row r="20" spans="2:6" ht="30" customHeight="1" x14ac:dyDescent="0.25">
      <c r="B20" s="19" t="s">
        <v>54</v>
      </c>
      <c r="C20" s="230" t="str">
        <f>"= vast opslagtarief per vzd (€" &amp; Variabelen!E28&amp; ")"</f>
        <v>= vast opslagtarief per vzd (€2,09)</v>
      </c>
      <c r="D20" s="230"/>
      <c r="E20" s="20" t="s">
        <v>82</v>
      </c>
      <c r="F20" s="18"/>
    </row>
    <row r="21" spans="2:6" x14ac:dyDescent="0.25">
      <c r="B21" s="9" t="s">
        <v>83</v>
      </c>
      <c r="C21" s="10" t="s">
        <v>77</v>
      </c>
      <c r="E21" s="10" t="s">
        <v>84</v>
      </c>
      <c r="F21" s="11"/>
    </row>
    <row r="22" spans="2:6" ht="30.75" customHeight="1" thickBot="1" x14ac:dyDescent="0.3">
      <c r="B22" s="21" t="s">
        <v>85</v>
      </c>
      <c r="C22" s="22" t="s">
        <v>86</v>
      </c>
      <c r="D22" s="23"/>
      <c r="E22" s="23"/>
      <c r="F22" s="24"/>
    </row>
    <row r="23" spans="2:6" x14ac:dyDescent="0.25">
      <c r="B23" s="227" t="s">
        <v>87</v>
      </c>
      <c r="C23" s="227"/>
      <c r="D23" s="227"/>
      <c r="E23" s="227"/>
      <c r="F23" s="227"/>
    </row>
    <row r="24" spans="2:6" x14ac:dyDescent="0.25"/>
    <row r="25" spans="2:6" ht="48" customHeight="1" x14ac:dyDescent="0.25"/>
    <row r="27" spans="2:6" hidden="1" x14ac:dyDescent="0.25">
      <c r="B27" s="12"/>
    </row>
  </sheetData>
  <sheetProtection algorithmName="SHA-512" hashValue="akKCqnCSfSGaWvhVILM6HEGAeLN29jDEM/haeLs7N8IWTdSLE5HTS4QFkzOPSyRwsjjmTKfLQqBBFah1aGjQbw==" saltValue="YXRi4wD/bVrRqshpFQsi8g==" spinCount="100000" sheet="1"/>
  <mergeCells count="9">
    <mergeCell ref="B5:G5"/>
    <mergeCell ref="B6:G6"/>
    <mergeCell ref="B9:G9"/>
    <mergeCell ref="B12:G12"/>
    <mergeCell ref="B23:F23"/>
    <mergeCell ref="B11:G11"/>
    <mergeCell ref="B14:G14"/>
    <mergeCell ref="B13:G13"/>
    <mergeCell ref="C20:D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F0F65-2F2E-4FD3-B256-1F2D494EAA22}">
  <sheetPr>
    <tabColor theme="0" tint="-4.9989318521683403E-2"/>
  </sheetPr>
  <dimension ref="A1:E13"/>
  <sheetViews>
    <sheetView workbookViewId="0">
      <selection activeCell="A2" sqref="A2"/>
    </sheetView>
  </sheetViews>
  <sheetFormatPr defaultColWidth="0" defaultRowHeight="15" zeroHeight="1" x14ac:dyDescent="0.25"/>
  <cols>
    <col min="1" max="2" width="9.140625" customWidth="1"/>
    <col min="3" max="3" width="11.5703125" customWidth="1"/>
    <col min="4" max="4" width="75.7109375" customWidth="1"/>
    <col min="5" max="5" width="9.140625" customWidth="1"/>
    <col min="6" max="16384" width="9.140625" hidden="1"/>
  </cols>
  <sheetData>
    <row r="1" spans="1:5" ht="15.75" thickBot="1" x14ac:dyDescent="0.3">
      <c r="A1" s="1"/>
      <c r="B1" s="1"/>
      <c r="C1" s="1"/>
      <c r="D1" s="1"/>
      <c r="E1" s="1"/>
    </row>
    <row r="2" spans="1:5" x14ac:dyDescent="0.25">
      <c r="A2" s="1"/>
      <c r="B2" s="177" t="s">
        <v>106</v>
      </c>
      <c r="C2" s="178" t="s">
        <v>107</v>
      </c>
      <c r="D2" s="179" t="s">
        <v>108</v>
      </c>
      <c r="E2" s="1"/>
    </row>
    <row r="3" spans="1:5" x14ac:dyDescent="0.25">
      <c r="A3" s="1"/>
      <c r="B3" s="184" t="s">
        <v>109</v>
      </c>
      <c r="C3" s="180">
        <v>45170</v>
      </c>
      <c r="D3" s="181" t="s">
        <v>111</v>
      </c>
      <c r="E3" s="1"/>
    </row>
    <row r="4" spans="1:5" ht="32.25" customHeight="1" x14ac:dyDescent="0.25">
      <c r="A4" s="1"/>
      <c r="B4" s="185" t="s">
        <v>110</v>
      </c>
      <c r="C4" s="188">
        <v>45180</v>
      </c>
      <c r="D4" s="192" t="s">
        <v>112</v>
      </c>
      <c r="E4" s="1"/>
    </row>
    <row r="5" spans="1:5" x14ac:dyDescent="0.25">
      <c r="A5" s="1"/>
      <c r="B5" s="15" t="s">
        <v>114</v>
      </c>
      <c r="C5" s="233">
        <v>45257</v>
      </c>
      <c r="D5" s="18" t="s">
        <v>115</v>
      </c>
      <c r="E5" s="1"/>
    </row>
    <row r="6" spans="1:5" x14ac:dyDescent="0.25">
      <c r="A6" s="1"/>
      <c r="B6" s="185"/>
      <c r="C6" s="188"/>
      <c r="D6" s="182"/>
      <c r="E6" s="1"/>
    </row>
    <row r="7" spans="1:5" x14ac:dyDescent="0.25">
      <c r="A7" s="1"/>
      <c r="B7" s="19"/>
      <c r="C7" s="189"/>
      <c r="D7" s="181"/>
      <c r="E7" s="1"/>
    </row>
    <row r="8" spans="1:5" x14ac:dyDescent="0.25">
      <c r="A8" s="1"/>
      <c r="B8" s="9"/>
      <c r="C8" s="190"/>
      <c r="D8" s="11"/>
      <c r="E8" s="1"/>
    </row>
    <row r="9" spans="1:5" x14ac:dyDescent="0.25">
      <c r="A9" s="1"/>
      <c r="B9" s="15"/>
      <c r="C9" s="187"/>
      <c r="D9" s="18"/>
      <c r="E9" s="1"/>
    </row>
    <row r="10" spans="1:5" x14ac:dyDescent="0.25">
      <c r="A10" s="1"/>
      <c r="B10" s="185"/>
      <c r="C10" s="188"/>
      <c r="D10" s="182"/>
      <c r="E10" s="1"/>
    </row>
    <row r="11" spans="1:5" ht="15.75" thickBot="1" x14ac:dyDescent="0.3">
      <c r="A11" s="1"/>
      <c r="B11" s="186"/>
      <c r="C11" s="191"/>
      <c r="D11" s="183"/>
      <c r="E11" s="1"/>
    </row>
    <row r="12" spans="1:5" x14ac:dyDescent="0.25">
      <c r="A12" s="1"/>
      <c r="B12" s="1"/>
      <c r="C12" s="1"/>
      <c r="D12" s="1"/>
      <c r="E12" s="1"/>
    </row>
    <row r="13" spans="1:5" x14ac:dyDescent="0.25">
      <c r="A13" s="1"/>
      <c r="B13" s="1"/>
      <c r="C13" s="1"/>
      <c r="D13" s="1"/>
      <c r="E13"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97183e4-a9f8-4edb-bdb0-84eee73ca2ca" xsi:nil="true"/>
    <lcf76f155ced4ddcb4097134ff3c332f xmlns="e05b8bc4-9703-4c77-88e3-38f123e0ef9f">
      <Terms xmlns="http://schemas.microsoft.com/office/infopath/2007/PartnerControls"/>
    </lcf76f155ced4ddcb4097134ff3c332f>
    <SharedWithUsers xmlns="397183e4-a9f8-4edb-bdb0-84eee73ca2ca">
      <UserInfo>
        <DisplayName/>
        <AccountId xsi:nil="true"/>
        <AccountType/>
      </UserInfo>
    </SharedWithUsers>
    <MediaLengthInSeconds xmlns="e05b8bc4-9703-4c77-88e3-38f123e0ef9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B84E824E334340AC69F00FB1096C66" ma:contentTypeVersion="13" ma:contentTypeDescription="Create a new document." ma:contentTypeScope="" ma:versionID="d1139817e974e70b66309d7f0eada3d5">
  <xsd:schema xmlns:xsd="http://www.w3.org/2001/XMLSchema" xmlns:xs="http://www.w3.org/2001/XMLSchema" xmlns:p="http://schemas.microsoft.com/office/2006/metadata/properties" xmlns:ns2="e05b8bc4-9703-4c77-88e3-38f123e0ef9f" xmlns:ns3="397183e4-a9f8-4edb-bdb0-84eee73ca2ca" targetNamespace="http://schemas.microsoft.com/office/2006/metadata/properties" ma:root="true" ma:fieldsID="66c33c8cc7ba6afc14bfb45ad2f02b2d" ns2:_="" ns3:_="">
    <xsd:import namespace="e05b8bc4-9703-4c77-88e3-38f123e0ef9f"/>
    <xsd:import namespace="397183e4-a9f8-4edb-bdb0-84eee73ca2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5b8bc4-9703-4c77-88e3-38f123e0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7183e4-a9f8-4edb-bdb0-84eee73ca2c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16e8211-5258-4945-8db2-85470fdda0fa}" ma:internalName="TaxCatchAll" ma:showField="CatchAllData" ma:web="397183e4-a9f8-4edb-bdb0-84eee73ca2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39389A-B109-4461-807E-9089C34E1E0E}">
  <ds:schemaRefs>
    <ds:schemaRef ds:uri="http://schemas.microsoft.com/sharepoint/v3/contenttype/forms"/>
  </ds:schemaRefs>
</ds:datastoreItem>
</file>

<file path=customXml/itemProps2.xml><?xml version="1.0" encoding="utf-8"?>
<ds:datastoreItem xmlns:ds="http://schemas.openxmlformats.org/officeDocument/2006/customXml" ds:itemID="{6B69F29B-4833-4295-82A7-C362DAA46A6A}">
  <ds:schemaRefs>
    <ds:schemaRef ds:uri="http://schemas.microsoft.com/office/2006/metadata/properties"/>
    <ds:schemaRef ds:uri="397183e4-a9f8-4edb-bdb0-84eee73ca2c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e05b8bc4-9703-4c77-88e3-38f123e0ef9f"/>
    <ds:schemaRef ds:uri="http://www.w3.org/XML/1998/namespace"/>
    <ds:schemaRef ds:uri="http://purl.org/dc/dcmitype/"/>
  </ds:schemaRefs>
</ds:datastoreItem>
</file>

<file path=customXml/itemProps3.xml><?xml version="1.0" encoding="utf-8"?>
<ds:datastoreItem xmlns:ds="http://schemas.openxmlformats.org/officeDocument/2006/customXml" ds:itemID="{07609327-BAFB-42EF-B6BF-FA1566561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5b8bc4-9703-4c77-88e3-38f123e0ef9f"/>
    <ds:schemaRef ds:uri="397183e4-a9f8-4edb-bdb0-84eee73ca2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Taakdelegatie rekentool</vt:lpstr>
      <vt:lpstr>Variabelen</vt:lpstr>
      <vt:lpstr>Bijlage - Tijdsinvesteringen</vt:lpstr>
      <vt:lpstr>Versiebeheer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Schenk, V C (Vivienne)</dc:creator>
  <cp:keywords/>
  <dc:description/>
  <cp:lastModifiedBy>Aart Claassens (AP)</cp:lastModifiedBy>
  <cp:revision/>
  <dcterms:created xsi:type="dcterms:W3CDTF">2023-01-31T10:09:27Z</dcterms:created>
  <dcterms:modified xsi:type="dcterms:W3CDTF">2023-11-27T15:42:12Z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0x01010092B84E824E334340AC69F00FB1096C66</vt:lpwstr>
  </property>
  <property fmtid="{D5CDD505-2E9C-101B-9397-08002B2CF9AE}" pid="3" name="Klantgroep12">
    <vt:lpwstr>263;#Huisartsen ＆ Integrale zorg|c3f8db29-7e52-4733-b241-859ce0df1885</vt:lpwstr>
  </property>
  <property fmtid="{D5CDD505-2E9C-101B-9397-08002B2CF9AE}" pid="4" name="TaxKeyword">
    <vt:lpwstr/>
  </property>
  <property fmtid="{D5CDD505-2E9C-101B-9397-08002B2CF9AE}" pid="5" name="f90826dbbd8f4cbb907bdae725a51e79">
    <vt:lpwstr/>
  </property>
  <property fmtid="{D5CDD505-2E9C-101B-9397-08002B2CF9AE}" pid="6" name="Zorgsoorttype">
    <vt:lpwstr/>
  </property>
  <property fmtid="{D5CDD505-2E9C-101B-9397-08002B2CF9AE}" pid="7" name="MediaServiceImageTags">
    <vt:lpwstr/>
  </property>
  <property fmtid="{D5CDD505-2E9C-101B-9397-08002B2CF9AE}" pid="8" name="Team">
    <vt:lpwstr/>
  </property>
  <property fmtid="{D5CDD505-2E9C-101B-9397-08002B2CF9AE}" pid="9" name="TaxKeywordTaxHTField">
    <vt:lpwstr/>
  </property>
  <property fmtid="{D5CDD505-2E9C-101B-9397-08002B2CF9AE}" pid="10" name="p2a76cde4a3e494a8e2735af05fb6e87">
    <vt:lpwstr/>
  </property>
  <property fmtid="{D5CDD505-2E9C-101B-9397-08002B2CF9AE}" pid="11" name="b27fcc31beaf4d658529e03c5a310ccd">
    <vt:lpwstr/>
  </property>
  <property fmtid="{D5CDD505-2E9C-101B-9397-08002B2CF9AE}" pid="12" name="Jaarcyclus">
    <vt:lpwstr/>
  </property>
  <property fmtid="{D5CDD505-2E9C-101B-9397-08002B2CF9AE}" pid="13" name="Beleidsjaar1">
    <vt:lpwstr>223;#2020|0976c861-5558-4696-8472-f9ec75f0fb40</vt:lpwstr>
  </property>
  <property fmtid="{D5CDD505-2E9C-101B-9397-08002B2CF9AE}" pid="14" name="Beleidsthema">
    <vt:lpwstr/>
  </property>
  <property fmtid="{D5CDD505-2E9C-101B-9397-08002B2CF9AE}" pid="15" name="Order">
    <vt:r8>3724700</vt:r8>
  </property>
  <property fmtid="{D5CDD505-2E9C-101B-9397-08002B2CF9AE}" pid="16" name="xd_Signature">
    <vt:bool>false</vt:bool>
  </property>
  <property fmtid="{D5CDD505-2E9C-101B-9397-08002B2CF9AE}" pid="17" name="xd_ProgID">
    <vt:lpwstr/>
  </property>
  <property fmtid="{D5CDD505-2E9C-101B-9397-08002B2CF9AE}" pid="18" name="ComplianceAssetId">
    <vt:lpwstr/>
  </property>
  <property fmtid="{D5CDD505-2E9C-101B-9397-08002B2CF9AE}" pid="19" name="TemplateUrl">
    <vt:lpwstr/>
  </property>
  <property fmtid="{D5CDD505-2E9C-101B-9397-08002B2CF9AE}" pid="20" name="p4c8a2b786ca4c9b92a42bb4f4886bdc">
    <vt:lpwstr>2020|0976c861-5558-4696-8472-f9ec75f0fb40</vt:lpwstr>
  </property>
  <property fmtid="{D5CDD505-2E9C-101B-9397-08002B2CF9AE}" pid="21" name="_ExtendedDescription">
    <vt:lpwstr/>
  </property>
  <property fmtid="{D5CDD505-2E9C-101B-9397-08002B2CF9AE}" pid="22" name="kef6b4f4a29743bb971e41d6e3f20aa2">
    <vt:lpwstr>Huisartsen ＆ Integrale zorg|c3f8db29-7e52-4733-b241-859ce0df1885</vt:lpwstr>
  </property>
  <property fmtid="{D5CDD505-2E9C-101B-9397-08002B2CF9AE}" pid="23" name="TriggerFlowInfo">
    <vt:lpwstr/>
  </property>
</Properties>
</file>